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entzel/Dropbox (MIT)/Shared/RDT research group/Data/"/>
    </mc:Choice>
  </mc:AlternateContent>
  <xr:revisionPtr revIDLastSave="0" documentId="10_ncr:8100000_{D29A6623-063B-124D-A63B-8D5F80A61234}" xr6:coauthVersionLast="34" xr6:coauthVersionMax="34" xr10:uidLastSave="{00000000-0000-0000-0000-000000000000}"/>
  <bookViews>
    <workbookView xWindow="15920" yWindow="460" windowWidth="22460" windowHeight="21580" activeTab="1" xr2:uid="{00000000-000D-0000-FFFF-FFFF00000000}"/>
  </bookViews>
  <sheets>
    <sheet name="Weights" sheetId="1" r:id="rId1"/>
    <sheet name="Value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2" i="3" l="1"/>
  <c r="C87" i="3"/>
  <c r="B82" i="3"/>
  <c r="C77" i="3"/>
  <c r="B77" i="3"/>
  <c r="C67" i="3"/>
  <c r="B62" i="3"/>
  <c r="B52" i="3"/>
  <c r="C47" i="3"/>
  <c r="B47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W41" i="3"/>
  <c r="C97" i="3" s="1"/>
  <c r="V41" i="3"/>
  <c r="C98" i="3" s="1"/>
  <c r="U41" i="3"/>
  <c r="C92" i="3" s="1"/>
  <c r="T41" i="3"/>
  <c r="C93" i="3" s="1"/>
  <c r="S41" i="3"/>
  <c r="R41" i="3"/>
  <c r="C88" i="3" s="1"/>
  <c r="Q41" i="3"/>
  <c r="C82" i="3" s="1"/>
  <c r="P41" i="3"/>
  <c r="C83" i="3" s="1"/>
  <c r="O41" i="3"/>
  <c r="N41" i="3"/>
  <c r="C78" i="3" s="1"/>
  <c r="M41" i="3"/>
  <c r="C72" i="3" s="1"/>
  <c r="L41" i="3"/>
  <c r="C73" i="3" s="1"/>
  <c r="K41" i="3"/>
  <c r="J41" i="3"/>
  <c r="C68" i="3" s="1"/>
  <c r="I41" i="3"/>
  <c r="C63" i="3" s="1"/>
  <c r="H41" i="3"/>
  <c r="C62" i="3" s="1"/>
  <c r="G41" i="3"/>
  <c r="C58" i="3" s="1"/>
  <c r="F41" i="3"/>
  <c r="C57" i="3" s="1"/>
  <c r="E41" i="3"/>
  <c r="C52" i="3" s="1"/>
  <c r="D41" i="3"/>
  <c r="C53" i="3" s="1"/>
  <c r="C41" i="3"/>
  <c r="B41" i="3"/>
  <c r="C48" i="3" s="1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W32" i="3"/>
  <c r="B97" i="3" s="1"/>
  <c r="V32" i="3"/>
  <c r="B98" i="3" s="1"/>
  <c r="U32" i="3"/>
  <c r="T32" i="3"/>
  <c r="B93" i="3" s="1"/>
  <c r="S32" i="3"/>
  <c r="B87" i="3" s="1"/>
  <c r="R32" i="3"/>
  <c r="B88" i="3" s="1"/>
  <c r="Q32" i="3"/>
  <c r="P32" i="3"/>
  <c r="B83" i="3" s="1"/>
  <c r="O32" i="3"/>
  <c r="N32" i="3"/>
  <c r="B78" i="3" s="1"/>
  <c r="M32" i="3"/>
  <c r="B72" i="3" s="1"/>
  <c r="L32" i="3"/>
  <c r="B73" i="3" s="1"/>
  <c r="K32" i="3"/>
  <c r="B67" i="3" s="1"/>
  <c r="J32" i="3"/>
  <c r="B68" i="3" s="1"/>
  <c r="I32" i="3"/>
  <c r="B63" i="3" s="1"/>
  <c r="H32" i="3"/>
  <c r="G32" i="3"/>
  <c r="B58" i="3" s="1"/>
  <c r="F32" i="3"/>
  <c r="B57" i="3" s="1"/>
  <c r="E32" i="3"/>
  <c r="D32" i="3"/>
  <c r="B53" i="3" s="1"/>
  <c r="C32" i="3"/>
  <c r="B32" i="3"/>
  <c r="B48" i="3" s="1"/>
  <c r="L33" i="1" l="1"/>
  <c r="K33" i="1"/>
  <c r="J33" i="1"/>
  <c r="I33" i="1"/>
  <c r="H33" i="1"/>
  <c r="G33" i="1"/>
  <c r="F33" i="1"/>
  <c r="E33" i="1"/>
  <c r="D33" i="1"/>
  <c r="C33" i="1"/>
  <c r="L31" i="1"/>
  <c r="K31" i="1"/>
  <c r="J31" i="1"/>
  <c r="I31" i="1"/>
  <c r="H31" i="1"/>
  <c r="G31" i="1"/>
  <c r="F31" i="1"/>
  <c r="E31" i="1"/>
  <c r="D31" i="1"/>
  <c r="C31" i="1"/>
  <c r="L32" i="1"/>
  <c r="K32" i="1"/>
  <c r="J32" i="1"/>
  <c r="I32" i="1"/>
  <c r="H32" i="1"/>
  <c r="G32" i="1"/>
  <c r="F32" i="1"/>
  <c r="E32" i="1"/>
  <c r="D32" i="1"/>
  <c r="C32" i="1"/>
  <c r="B33" i="1"/>
  <c r="B31" i="1"/>
  <c r="B32" i="1"/>
  <c r="A36" i="1" l="1"/>
  <c r="J36" i="1" s="1"/>
  <c r="C36" i="1" l="1"/>
  <c r="B36" i="1"/>
  <c r="K36" i="1"/>
  <c r="E36" i="1"/>
  <c r="I36" i="1"/>
  <c r="L36" i="1"/>
  <c r="H36" i="1"/>
  <c r="D36" i="1"/>
  <c r="G36" i="1"/>
  <c r="F36" i="1"/>
</calcChain>
</file>

<file path=xl/sharedStrings.xml><?xml version="1.0" encoding="utf-8"?>
<sst xmlns="http://schemas.openxmlformats.org/spreadsheetml/2006/main" count="172" uniqueCount="87">
  <si>
    <t>Training</t>
  </si>
  <si>
    <t>Customer satisfaction</t>
  </si>
  <si>
    <t>Quality</t>
  </si>
  <si>
    <t>ID</t>
  </si>
  <si>
    <t>Price</t>
  </si>
  <si>
    <t>Reliability of distribution</t>
  </si>
  <si>
    <t>Sale of other products</t>
  </si>
  <si>
    <t>Volume Sold</t>
  </si>
  <si>
    <t>Awareness</t>
  </si>
  <si>
    <t>Cost</t>
  </si>
  <si>
    <t>Time</t>
  </si>
  <si>
    <t>Opportunities</t>
  </si>
  <si>
    <t>DS1</t>
  </si>
  <si>
    <t>UK1</t>
  </si>
  <si>
    <t>DS2</t>
  </si>
  <si>
    <t>DS3</t>
  </si>
  <si>
    <t>DS4</t>
  </si>
  <si>
    <t>PH1</t>
  </si>
  <si>
    <t>DS5</t>
  </si>
  <si>
    <t>DS6</t>
  </si>
  <si>
    <t>DS7</t>
  </si>
  <si>
    <t>DS8</t>
  </si>
  <si>
    <t>DS9</t>
  </si>
  <si>
    <t>DS10</t>
  </si>
  <si>
    <t>CL1</t>
  </si>
  <si>
    <t>CL2</t>
  </si>
  <si>
    <t>CL3</t>
  </si>
  <si>
    <t>DS11</t>
  </si>
  <si>
    <t>DS12</t>
  </si>
  <si>
    <t>DS13</t>
  </si>
  <si>
    <t>PH2</t>
  </si>
  <si>
    <t>DS14</t>
  </si>
  <si>
    <t>DS15</t>
  </si>
  <si>
    <t>CL4</t>
  </si>
  <si>
    <t>CL5</t>
  </si>
  <si>
    <t>DS16</t>
  </si>
  <si>
    <t>CL6</t>
  </si>
  <si>
    <t>DS17</t>
  </si>
  <si>
    <t>DS18</t>
  </si>
  <si>
    <t>DS19</t>
  </si>
  <si>
    <t>Average</t>
  </si>
  <si>
    <t>Median</t>
  </si>
  <si>
    <t>Std Dev</t>
  </si>
  <si>
    <t>Median (normalized)</t>
  </si>
  <si>
    <t>2 days</t>
  </si>
  <si>
    <t>4 days</t>
  </si>
  <si>
    <t>10 mins</t>
  </si>
  <si>
    <t>40 mins</t>
  </si>
  <si>
    <t>Low</t>
  </si>
  <si>
    <t>High</t>
  </si>
  <si>
    <t>$0 USD</t>
  </si>
  <si>
    <t>$1.67 USD</t>
  </si>
  <si>
    <t>Customer Satisfaction</t>
  </si>
  <si>
    <t>Low-medium</t>
  </si>
  <si>
    <t>Medium-high</t>
  </si>
  <si>
    <t>Cost per device</t>
  </si>
  <si>
    <t>$0.50 USD</t>
  </si>
  <si>
    <t>$0.67 USD</t>
  </si>
  <si>
    <t>$1 USD</t>
  </si>
  <si>
    <t>Price per device</t>
  </si>
  <si>
    <t>$0.33 USD</t>
  </si>
  <si>
    <t>Delivery time</t>
  </si>
  <si>
    <t>1 day</t>
  </si>
  <si>
    <t>7 days</t>
  </si>
  <si>
    <t>Increase of sales of other products</t>
  </si>
  <si>
    <t>Volume</t>
  </si>
  <si>
    <t>0 devices sold/month</t>
  </si>
  <si>
    <t>10 devices sold/month</t>
  </si>
  <si>
    <t>30 devices sold/month</t>
  </si>
  <si>
    <t>50 devices sold/month</t>
  </si>
  <si>
    <t>Advertising/ Awareness</t>
  </si>
  <si>
    <t>Time to complete sale</t>
  </si>
  <si>
    <t>60 minutes</t>
  </si>
  <si>
    <t>10 minutes</t>
  </si>
  <si>
    <t>40 minutes</t>
  </si>
  <si>
    <t>0 minutes</t>
  </si>
  <si>
    <t>Volume (devices sold per month)</t>
  </si>
  <si>
    <t>3000 Shillings</t>
  </si>
  <si>
    <t>2000 Shillings</t>
  </si>
  <si>
    <t>1500 Shillings</t>
  </si>
  <si>
    <t>Raw</t>
  </si>
  <si>
    <t>Cleaned</t>
  </si>
  <si>
    <t>WITH RED VALUES REMOVED</t>
  </si>
  <si>
    <t xml:space="preserve">Note that data cleaning identified values that should be removed from the analysis (designated in red text). </t>
  </si>
  <si>
    <t>http://hdl.handle.net/1721.1/98636</t>
  </si>
  <si>
    <t>For details on data cleaning rationale, see:</t>
  </si>
  <si>
    <t>Carland, Corinne "Using multi-criteria decision analysis to assess private sector agents' preferences and priorities in stocking malaria rapid diagnostic test kits in Uganda," MIT Master's Thesis, 2015.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</si>
</sst>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>
    <font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rgb="FFD5FED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0" borderId="0" xfId="0" applyFill="1" applyBorder="1"/>
    <xf numFmtId="0" fontId="0" fillId="0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ill="1" applyBorder="1"/>
    <xf numFmtId="2" fontId="0" fillId="0" borderId="1" xfId="0" applyNumberFormat="1" applyFill="1" applyBorder="1"/>
    <xf numFmtId="2" fontId="0" fillId="2" borderId="1" xfId="0" applyNumberFormat="1" applyFill="1" applyBorder="1"/>
    <xf numFmtId="0" fontId="5" fillId="0" borderId="0" xfId="0" applyFont="1" applyFill="1" applyBorder="1"/>
    <xf numFmtId="164" fontId="0" fillId="0" borderId="0" xfId="0" applyNumberFormat="1" applyFill="1" applyBorder="1"/>
    <xf numFmtId="0" fontId="6" fillId="0" borderId="0" xfId="1" applyFill="1" applyBorder="1"/>
    <xf numFmtId="0" fontId="0" fillId="2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0" xfId="0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164" fontId="4" fillId="3" borderId="1" xfId="0" applyNumberFormat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5FE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hdl.handle.net/1721.1/986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showGridLines="0" workbookViewId="0">
      <selection activeCell="A31" sqref="A31"/>
    </sheetView>
  </sheetViews>
  <sheetFormatPr baseColWidth="10" defaultRowHeight="16"/>
  <cols>
    <col min="4" max="4" width="12.33203125" customWidth="1"/>
    <col min="5" max="5" width="13.33203125" customWidth="1"/>
    <col min="7" max="7" width="10" customWidth="1"/>
    <col min="12" max="12" width="12" customWidth="1"/>
  </cols>
  <sheetData>
    <row r="1" spans="1:12" s="23" customFormat="1" ht="32">
      <c r="A1" s="24" t="s">
        <v>3</v>
      </c>
      <c r="B1" s="25" t="s">
        <v>2</v>
      </c>
      <c r="C1" s="25" t="s">
        <v>4</v>
      </c>
      <c r="D1" s="25" t="s">
        <v>5</v>
      </c>
      <c r="E1" s="25" t="s">
        <v>6</v>
      </c>
      <c r="F1" s="25" t="s">
        <v>1</v>
      </c>
      <c r="G1" s="25" t="s">
        <v>0</v>
      </c>
      <c r="H1" s="25" t="s">
        <v>7</v>
      </c>
      <c r="I1" s="25" t="s">
        <v>8</v>
      </c>
      <c r="J1" s="25" t="s">
        <v>9</v>
      </c>
      <c r="K1" s="25" t="s">
        <v>10</v>
      </c>
      <c r="L1" s="25" t="s">
        <v>11</v>
      </c>
    </row>
    <row r="2" spans="1:12">
      <c r="A2" s="22" t="s">
        <v>12</v>
      </c>
      <c r="B2" s="21">
        <v>40</v>
      </c>
      <c r="C2" s="21">
        <v>80</v>
      </c>
      <c r="D2" s="21">
        <v>40</v>
      </c>
      <c r="E2" s="21">
        <v>60</v>
      </c>
      <c r="F2" s="21">
        <v>80</v>
      </c>
      <c r="G2" s="21">
        <v>100</v>
      </c>
      <c r="H2" s="21">
        <v>40</v>
      </c>
      <c r="I2" s="21"/>
      <c r="J2" s="21">
        <v>90</v>
      </c>
      <c r="K2" s="21"/>
      <c r="L2" s="21"/>
    </row>
    <row r="3" spans="1:12">
      <c r="A3" s="22" t="s">
        <v>13</v>
      </c>
      <c r="B3" s="21">
        <v>40</v>
      </c>
      <c r="C3" s="21">
        <v>40</v>
      </c>
      <c r="D3" s="21">
        <v>80</v>
      </c>
      <c r="E3" s="21">
        <v>50</v>
      </c>
      <c r="F3" s="21">
        <v>40</v>
      </c>
      <c r="G3" s="21">
        <v>98</v>
      </c>
      <c r="H3" s="21">
        <v>60</v>
      </c>
      <c r="I3" s="21">
        <v>80</v>
      </c>
      <c r="J3" s="21">
        <v>90</v>
      </c>
      <c r="K3" s="21"/>
      <c r="L3" s="21"/>
    </row>
    <row r="4" spans="1:12">
      <c r="A4" s="22" t="s">
        <v>14</v>
      </c>
      <c r="B4" s="21">
        <v>52</v>
      </c>
      <c r="C4" s="21">
        <v>80</v>
      </c>
      <c r="D4" s="21">
        <v>70</v>
      </c>
      <c r="E4" s="21">
        <v>75</v>
      </c>
      <c r="F4" s="21">
        <v>63</v>
      </c>
      <c r="G4" s="21">
        <v>65</v>
      </c>
      <c r="H4" s="21">
        <v>64</v>
      </c>
      <c r="I4" s="21">
        <v>48</v>
      </c>
      <c r="J4" s="21">
        <v>80</v>
      </c>
      <c r="K4" s="21"/>
      <c r="L4" s="21"/>
    </row>
    <row r="5" spans="1:12">
      <c r="A5" s="22" t="s">
        <v>15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</row>
    <row r="6" spans="1:12">
      <c r="A6" s="22" t="s">
        <v>16</v>
      </c>
      <c r="B6" s="21">
        <v>90</v>
      </c>
      <c r="C6" s="21">
        <v>50</v>
      </c>
      <c r="D6" s="21">
        <v>75</v>
      </c>
      <c r="E6" s="21">
        <v>65</v>
      </c>
      <c r="F6" s="21">
        <v>80</v>
      </c>
      <c r="G6" s="21">
        <v>96</v>
      </c>
      <c r="H6" s="21">
        <v>90</v>
      </c>
      <c r="I6" s="21">
        <v>95</v>
      </c>
      <c r="J6" s="21">
        <v>45</v>
      </c>
      <c r="K6" s="21"/>
      <c r="L6" s="21"/>
    </row>
    <row r="7" spans="1:12">
      <c r="A7" s="22" t="s">
        <v>17</v>
      </c>
      <c r="B7" s="21">
        <v>90</v>
      </c>
      <c r="C7" s="21">
        <v>80</v>
      </c>
      <c r="D7" s="21">
        <v>80</v>
      </c>
      <c r="E7" s="21">
        <v>60</v>
      </c>
      <c r="F7" s="21">
        <v>100</v>
      </c>
      <c r="G7" s="21">
        <v>70</v>
      </c>
      <c r="H7" s="21">
        <v>90</v>
      </c>
      <c r="I7" s="21">
        <v>50</v>
      </c>
      <c r="J7" s="21">
        <v>70</v>
      </c>
      <c r="K7" s="21"/>
      <c r="L7" s="21"/>
    </row>
    <row r="8" spans="1:12">
      <c r="A8" s="22" t="s">
        <v>18</v>
      </c>
      <c r="B8" s="21">
        <v>70</v>
      </c>
      <c r="C8" s="21">
        <v>50</v>
      </c>
      <c r="D8" s="21">
        <v>50</v>
      </c>
      <c r="E8" s="21">
        <v>40</v>
      </c>
      <c r="F8" s="21">
        <v>70</v>
      </c>
      <c r="G8" s="21">
        <v>80</v>
      </c>
      <c r="H8" s="21">
        <v>60</v>
      </c>
      <c r="I8" s="21"/>
      <c r="J8" s="21">
        <v>80</v>
      </c>
      <c r="K8" s="21"/>
      <c r="L8" s="21"/>
    </row>
    <row r="9" spans="1:12">
      <c r="A9" s="22" t="s">
        <v>19</v>
      </c>
      <c r="B9" s="21">
        <v>90</v>
      </c>
      <c r="C9" s="21">
        <v>60</v>
      </c>
      <c r="D9" s="21"/>
      <c r="E9" s="21">
        <v>70</v>
      </c>
      <c r="F9" s="21">
        <v>40</v>
      </c>
      <c r="G9" s="21">
        <v>100</v>
      </c>
      <c r="H9" s="21">
        <v>40</v>
      </c>
      <c r="I9" s="21">
        <v>50</v>
      </c>
      <c r="J9" s="21">
        <v>50</v>
      </c>
      <c r="K9" s="21"/>
      <c r="L9" s="21"/>
    </row>
    <row r="10" spans="1:12">
      <c r="A10" s="22" t="s">
        <v>20</v>
      </c>
      <c r="B10" s="21">
        <v>60</v>
      </c>
      <c r="C10" s="21">
        <v>60</v>
      </c>
      <c r="D10" s="21">
        <v>100</v>
      </c>
      <c r="E10" s="21">
        <v>60</v>
      </c>
      <c r="F10" s="21">
        <v>60</v>
      </c>
      <c r="G10" s="21">
        <v>80</v>
      </c>
      <c r="H10" s="21">
        <v>50</v>
      </c>
      <c r="I10" s="21">
        <v>70</v>
      </c>
      <c r="J10" s="21">
        <v>50</v>
      </c>
      <c r="K10" s="21"/>
      <c r="L10" s="21"/>
    </row>
    <row r="11" spans="1:12">
      <c r="A11" s="22" t="s">
        <v>21</v>
      </c>
      <c r="B11" s="21">
        <v>68</v>
      </c>
      <c r="C11" s="21">
        <v>70</v>
      </c>
      <c r="D11" s="21">
        <v>90</v>
      </c>
      <c r="E11" s="21">
        <v>49</v>
      </c>
      <c r="F11" s="21">
        <v>48</v>
      </c>
      <c r="G11" s="21">
        <v>29</v>
      </c>
      <c r="H11" s="21">
        <v>50</v>
      </c>
      <c r="I11" s="21">
        <v>30</v>
      </c>
      <c r="J11" s="21">
        <v>80</v>
      </c>
      <c r="K11" s="21"/>
      <c r="L11" s="21"/>
    </row>
    <row r="12" spans="1:12">
      <c r="A12" s="22" t="s">
        <v>22</v>
      </c>
      <c r="B12" s="21">
        <v>90</v>
      </c>
      <c r="C12" s="21">
        <v>70</v>
      </c>
      <c r="D12" s="21">
        <v>80</v>
      </c>
      <c r="E12" s="21">
        <v>20</v>
      </c>
      <c r="F12" s="21">
        <v>100</v>
      </c>
      <c r="G12" s="21">
        <v>100</v>
      </c>
      <c r="H12" s="21">
        <v>50</v>
      </c>
      <c r="I12" s="21">
        <v>90</v>
      </c>
      <c r="J12" s="21">
        <v>70</v>
      </c>
      <c r="K12" s="21"/>
      <c r="L12" s="21"/>
    </row>
    <row r="13" spans="1:12">
      <c r="A13" s="22" t="s">
        <v>23</v>
      </c>
      <c r="B13" s="21">
        <v>80</v>
      </c>
      <c r="C13" s="21">
        <v>60</v>
      </c>
      <c r="D13" s="21">
        <v>90</v>
      </c>
      <c r="E13" s="21">
        <v>50</v>
      </c>
      <c r="F13" s="21">
        <v>50</v>
      </c>
      <c r="G13" s="21">
        <v>90</v>
      </c>
      <c r="H13" s="21">
        <v>50</v>
      </c>
      <c r="I13" s="21">
        <v>70</v>
      </c>
      <c r="J13" s="21">
        <v>50</v>
      </c>
      <c r="K13" s="21"/>
      <c r="L13" s="21"/>
    </row>
    <row r="14" spans="1:12">
      <c r="A14" s="22" t="s">
        <v>24</v>
      </c>
      <c r="B14" s="21">
        <v>100</v>
      </c>
      <c r="C14" s="21">
        <v>100</v>
      </c>
      <c r="D14" s="21">
        <v>99</v>
      </c>
      <c r="E14" s="21">
        <v>5</v>
      </c>
      <c r="F14" s="21">
        <v>100</v>
      </c>
      <c r="G14" s="21">
        <v>100</v>
      </c>
      <c r="H14" s="21">
        <v>60</v>
      </c>
      <c r="I14" s="21">
        <v>99</v>
      </c>
      <c r="J14" s="21">
        <v>98</v>
      </c>
      <c r="K14" s="21"/>
      <c r="L14" s="21"/>
    </row>
    <row r="15" spans="1:12">
      <c r="A15" s="22" t="s">
        <v>25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</row>
    <row r="16" spans="1:12">
      <c r="A16" s="22" t="s">
        <v>26</v>
      </c>
      <c r="B16" s="21">
        <v>60</v>
      </c>
      <c r="C16" s="21">
        <v>65</v>
      </c>
      <c r="D16" s="21">
        <v>50</v>
      </c>
      <c r="E16" s="21">
        <v>50</v>
      </c>
      <c r="F16" s="21">
        <v>46</v>
      </c>
      <c r="G16" s="21">
        <v>90</v>
      </c>
      <c r="H16" s="21">
        <v>50</v>
      </c>
      <c r="I16" s="21">
        <v>60</v>
      </c>
      <c r="J16" s="21">
        <v>70</v>
      </c>
      <c r="K16" s="21"/>
      <c r="L16" s="21"/>
    </row>
    <row r="17" spans="1:12">
      <c r="A17" s="22" t="s">
        <v>27</v>
      </c>
      <c r="B17" s="21">
        <v>50</v>
      </c>
      <c r="C17" s="21">
        <v>60</v>
      </c>
      <c r="D17" s="21">
        <v>50</v>
      </c>
      <c r="E17" s="21">
        <v>70</v>
      </c>
      <c r="F17" s="21">
        <v>50</v>
      </c>
      <c r="G17" s="21">
        <v>90</v>
      </c>
      <c r="H17" s="21">
        <v>60</v>
      </c>
      <c r="I17" s="21">
        <v>50</v>
      </c>
      <c r="J17" s="21">
        <v>40</v>
      </c>
      <c r="K17" s="21"/>
      <c r="L17" s="21"/>
    </row>
    <row r="18" spans="1:12">
      <c r="A18" s="22" t="s">
        <v>28</v>
      </c>
      <c r="B18" s="21">
        <v>80</v>
      </c>
      <c r="C18" s="21">
        <v>90</v>
      </c>
      <c r="D18" s="21">
        <v>40</v>
      </c>
      <c r="E18" s="21"/>
      <c r="F18" s="21"/>
      <c r="G18" s="21">
        <v>90</v>
      </c>
      <c r="H18" s="21">
        <v>60</v>
      </c>
      <c r="I18" s="21"/>
      <c r="J18" s="21">
        <v>50</v>
      </c>
      <c r="K18" s="21"/>
      <c r="L18" s="21"/>
    </row>
    <row r="19" spans="1:12">
      <c r="A19" s="22" t="s">
        <v>29</v>
      </c>
      <c r="B19" s="21">
        <v>95</v>
      </c>
      <c r="C19" s="21">
        <v>90</v>
      </c>
      <c r="D19" s="21">
        <v>50</v>
      </c>
      <c r="E19" s="21">
        <v>70</v>
      </c>
      <c r="F19" s="21">
        <v>95</v>
      </c>
      <c r="G19" s="21">
        <v>100</v>
      </c>
      <c r="H19" s="21">
        <v>90</v>
      </c>
      <c r="I19" s="21">
        <v>80</v>
      </c>
      <c r="J19" s="21">
        <v>90</v>
      </c>
      <c r="K19" s="21"/>
      <c r="L19" s="21"/>
    </row>
    <row r="20" spans="1:12">
      <c r="A20" s="22" t="s">
        <v>30</v>
      </c>
      <c r="B20" s="21"/>
      <c r="C20" s="21">
        <v>90</v>
      </c>
      <c r="D20" s="21">
        <v>80</v>
      </c>
      <c r="E20" s="21">
        <v>100</v>
      </c>
      <c r="F20" s="21">
        <v>90</v>
      </c>
      <c r="G20" s="21">
        <v>80</v>
      </c>
      <c r="H20" s="21">
        <v>80</v>
      </c>
      <c r="I20" s="21">
        <v>90</v>
      </c>
      <c r="J20" s="21">
        <v>100</v>
      </c>
      <c r="K20" s="21">
        <v>90</v>
      </c>
      <c r="L20" s="21">
        <v>80</v>
      </c>
    </row>
    <row r="21" spans="1:12">
      <c r="A21" s="22" t="s">
        <v>31</v>
      </c>
      <c r="B21" s="21"/>
      <c r="C21" s="21">
        <v>80</v>
      </c>
      <c r="D21" s="21">
        <v>85</v>
      </c>
      <c r="E21" s="21">
        <v>90</v>
      </c>
      <c r="F21" s="21">
        <v>95</v>
      </c>
      <c r="G21" s="21">
        <v>70</v>
      </c>
      <c r="H21" s="21">
        <v>90</v>
      </c>
      <c r="I21" s="21">
        <v>60</v>
      </c>
      <c r="J21" s="21">
        <v>85</v>
      </c>
      <c r="K21" s="21">
        <v>60</v>
      </c>
      <c r="L21" s="21">
        <v>88</v>
      </c>
    </row>
    <row r="22" spans="1:12">
      <c r="A22" s="22" t="s">
        <v>32</v>
      </c>
      <c r="B22" s="21"/>
      <c r="C22" s="21">
        <v>80</v>
      </c>
      <c r="D22" s="21">
        <v>65</v>
      </c>
      <c r="E22" s="21">
        <v>85</v>
      </c>
      <c r="F22" s="21">
        <v>95</v>
      </c>
      <c r="G22" s="21">
        <v>100</v>
      </c>
      <c r="H22" s="21">
        <v>90</v>
      </c>
      <c r="I22" s="21">
        <v>80</v>
      </c>
      <c r="J22" s="21">
        <v>90</v>
      </c>
      <c r="K22" s="21">
        <v>50</v>
      </c>
      <c r="L22" s="21">
        <v>60</v>
      </c>
    </row>
    <row r="23" spans="1:12">
      <c r="A23" s="22" t="s">
        <v>33</v>
      </c>
      <c r="B23" s="21"/>
      <c r="C23" s="21">
        <v>90</v>
      </c>
      <c r="D23" s="21">
        <v>80</v>
      </c>
      <c r="E23" s="21">
        <v>90</v>
      </c>
      <c r="F23" s="21">
        <v>100</v>
      </c>
      <c r="G23" s="21">
        <v>70</v>
      </c>
      <c r="H23" s="21">
        <v>100</v>
      </c>
      <c r="I23" s="21">
        <v>100</v>
      </c>
      <c r="J23" s="21">
        <v>100</v>
      </c>
      <c r="K23" s="21">
        <v>100</v>
      </c>
      <c r="L23" s="21">
        <v>70</v>
      </c>
    </row>
    <row r="24" spans="1:12">
      <c r="A24" s="22" t="s">
        <v>34</v>
      </c>
      <c r="B24" s="21"/>
      <c r="C24" s="21">
        <v>50</v>
      </c>
      <c r="D24" s="21">
        <v>100</v>
      </c>
      <c r="E24" s="21">
        <v>80</v>
      </c>
      <c r="F24" s="21">
        <v>100</v>
      </c>
      <c r="G24" s="21">
        <v>100</v>
      </c>
      <c r="H24" s="21">
        <v>100</v>
      </c>
      <c r="I24" s="21">
        <v>90</v>
      </c>
      <c r="J24" s="21">
        <v>70</v>
      </c>
      <c r="K24" s="21">
        <v>100</v>
      </c>
      <c r="L24" s="21">
        <v>60</v>
      </c>
    </row>
    <row r="25" spans="1:12">
      <c r="A25" s="22" t="s">
        <v>35</v>
      </c>
      <c r="B25" s="21"/>
      <c r="C25" s="21">
        <v>50</v>
      </c>
      <c r="D25" s="21">
        <v>50</v>
      </c>
      <c r="E25" s="21">
        <v>40</v>
      </c>
      <c r="F25" s="21">
        <v>90</v>
      </c>
      <c r="G25" s="21">
        <v>10</v>
      </c>
      <c r="H25" s="21">
        <v>90</v>
      </c>
      <c r="I25" s="21">
        <v>100</v>
      </c>
      <c r="J25" s="21">
        <v>40</v>
      </c>
      <c r="K25" s="21">
        <v>85</v>
      </c>
      <c r="L25" s="21">
        <v>45</v>
      </c>
    </row>
    <row r="26" spans="1:12">
      <c r="A26" s="22" t="s">
        <v>36</v>
      </c>
      <c r="B26" s="21"/>
      <c r="C26" s="21">
        <v>97</v>
      </c>
      <c r="D26" s="21">
        <v>80</v>
      </c>
      <c r="E26" s="21">
        <v>85</v>
      </c>
      <c r="F26" s="21">
        <v>80</v>
      </c>
      <c r="G26" s="21">
        <v>50</v>
      </c>
      <c r="H26" s="21">
        <v>90</v>
      </c>
      <c r="I26" s="21">
        <v>80</v>
      </c>
      <c r="J26" s="21">
        <v>90</v>
      </c>
      <c r="K26" s="21">
        <v>70</v>
      </c>
      <c r="L26" s="21">
        <v>60</v>
      </c>
    </row>
    <row r="27" spans="1:12">
      <c r="A27" s="22" t="s">
        <v>37</v>
      </c>
      <c r="B27" s="21"/>
      <c r="C27" s="21">
        <v>80</v>
      </c>
      <c r="D27" s="21">
        <v>100</v>
      </c>
      <c r="E27" s="21">
        <v>70</v>
      </c>
      <c r="F27" s="21">
        <v>80</v>
      </c>
      <c r="G27" s="21">
        <v>90</v>
      </c>
      <c r="H27" s="21">
        <v>60</v>
      </c>
      <c r="I27" s="21">
        <v>80</v>
      </c>
      <c r="J27" s="21">
        <v>60</v>
      </c>
      <c r="K27" s="21">
        <v>70</v>
      </c>
      <c r="L27" s="21">
        <v>90</v>
      </c>
    </row>
    <row r="28" spans="1:12">
      <c r="A28" s="22" t="s">
        <v>38</v>
      </c>
      <c r="B28" s="21"/>
      <c r="C28" s="21">
        <v>80</v>
      </c>
      <c r="D28" s="21">
        <v>75</v>
      </c>
      <c r="E28" s="21">
        <v>75</v>
      </c>
      <c r="F28" s="21">
        <v>70</v>
      </c>
      <c r="G28" s="21">
        <v>60</v>
      </c>
      <c r="H28" s="21">
        <v>90</v>
      </c>
      <c r="I28" s="21">
        <v>80</v>
      </c>
      <c r="J28" s="21">
        <v>50</v>
      </c>
      <c r="K28" s="21">
        <v>90</v>
      </c>
      <c r="L28" s="21">
        <v>60</v>
      </c>
    </row>
    <row r="29" spans="1:12">
      <c r="A29" s="22" t="s">
        <v>39</v>
      </c>
      <c r="B29" s="21"/>
      <c r="C29" s="21">
        <v>50</v>
      </c>
      <c r="D29" s="21">
        <v>100</v>
      </c>
      <c r="E29" s="21">
        <v>80</v>
      </c>
      <c r="F29" s="21">
        <v>50</v>
      </c>
      <c r="G29" s="21">
        <v>100</v>
      </c>
      <c r="H29" s="21">
        <v>80</v>
      </c>
      <c r="I29" s="21">
        <v>100</v>
      </c>
      <c r="J29" s="21">
        <v>20</v>
      </c>
      <c r="K29" s="21">
        <v>100</v>
      </c>
      <c r="L29" s="21">
        <v>80</v>
      </c>
    </row>
    <row r="30" spans="1:12" s="1" customFormat="1"/>
    <row r="31" spans="1:12" s="1" customFormat="1">
      <c r="A31" s="1" t="s">
        <v>41</v>
      </c>
      <c r="B31" s="1">
        <f>MEDIAN(B$2:B$29)</f>
        <v>75</v>
      </c>
      <c r="C31" s="1">
        <f t="shared" ref="C31:L31" si="0">MEDIAN(C$2:C$29)</f>
        <v>75</v>
      </c>
      <c r="D31" s="1">
        <f t="shared" si="0"/>
        <v>80</v>
      </c>
      <c r="E31" s="1">
        <f t="shared" si="0"/>
        <v>70</v>
      </c>
      <c r="F31" s="1">
        <f t="shared" si="0"/>
        <v>80</v>
      </c>
      <c r="G31" s="1">
        <f t="shared" si="0"/>
        <v>90</v>
      </c>
      <c r="H31" s="1">
        <f t="shared" si="0"/>
        <v>62</v>
      </c>
      <c r="I31" s="1">
        <f t="shared" si="0"/>
        <v>80</v>
      </c>
      <c r="J31" s="1">
        <f t="shared" si="0"/>
        <v>70</v>
      </c>
      <c r="K31" s="1">
        <f t="shared" si="0"/>
        <v>87.5</v>
      </c>
      <c r="L31" s="1">
        <f t="shared" si="0"/>
        <v>65</v>
      </c>
    </row>
    <row r="32" spans="1:12" s="1" customFormat="1">
      <c r="A32" s="1" t="s">
        <v>40</v>
      </c>
      <c r="B32" s="2">
        <f>AVERAGE(B$2:B$29)</f>
        <v>72.1875</v>
      </c>
      <c r="C32" s="2">
        <f t="shared" ref="C32:L32" si="1">AVERAGE(C$2:C$29)</f>
        <v>71.230769230769226</v>
      </c>
      <c r="D32" s="2">
        <f t="shared" si="1"/>
        <v>74.36</v>
      </c>
      <c r="E32" s="2">
        <f t="shared" si="1"/>
        <v>63.56</v>
      </c>
      <c r="F32" s="2">
        <f t="shared" si="1"/>
        <v>74.88</v>
      </c>
      <c r="G32" s="2">
        <f t="shared" si="1"/>
        <v>81.07692307692308</v>
      </c>
      <c r="H32" s="2">
        <f t="shared" si="1"/>
        <v>70.538461538461533</v>
      </c>
      <c r="I32" s="2">
        <f t="shared" si="1"/>
        <v>75.304347826086953</v>
      </c>
      <c r="J32" s="2">
        <f t="shared" si="1"/>
        <v>69.538461538461533</v>
      </c>
      <c r="K32" s="2">
        <f t="shared" si="1"/>
        <v>81.5</v>
      </c>
      <c r="L32" s="2">
        <f t="shared" si="1"/>
        <v>69.3</v>
      </c>
    </row>
    <row r="33" spans="1:12" s="1" customFormat="1">
      <c r="A33" s="1" t="s">
        <v>42</v>
      </c>
      <c r="B33" s="2">
        <f>_xlfn.STDEV.S(B$2:B$29)</f>
        <v>19.96069053581731</v>
      </c>
      <c r="C33" s="2">
        <f t="shared" ref="C33:L33" si="2">_xlfn.STDEV.S(C$2:C$29)</f>
        <v>16.987778412276722</v>
      </c>
      <c r="D33" s="2">
        <f t="shared" si="2"/>
        <v>19.859674384709006</v>
      </c>
      <c r="E33" s="2">
        <f t="shared" si="2"/>
        <v>22.22438600576703</v>
      </c>
      <c r="F33" s="2">
        <f t="shared" si="2"/>
        <v>21.591510677424449</v>
      </c>
      <c r="G33" s="2">
        <f t="shared" si="2"/>
        <v>23.303086622888529</v>
      </c>
      <c r="H33" s="2">
        <f t="shared" si="2"/>
        <v>19.62494487988339</v>
      </c>
      <c r="I33" s="2">
        <f t="shared" si="2"/>
        <v>20.003260603776795</v>
      </c>
      <c r="J33" s="2">
        <f t="shared" si="2"/>
        <v>22.025858928506313</v>
      </c>
      <c r="K33" s="2">
        <f t="shared" si="2"/>
        <v>17.95828499606797</v>
      </c>
      <c r="L33" s="2">
        <f t="shared" si="2"/>
        <v>14.697316459514333</v>
      </c>
    </row>
    <row r="34" spans="1:12" s="1" customFormat="1"/>
    <row r="35" spans="1:12" s="1" customFormat="1">
      <c r="A35" s="1" t="s">
        <v>43</v>
      </c>
    </row>
    <row r="36" spans="1:12" s="1" customFormat="1">
      <c r="A36" s="1">
        <f>SUM(B31:L31)</f>
        <v>834.5</v>
      </c>
      <c r="B36" s="26">
        <f>B31/$A36*100</f>
        <v>8.9874176153385257</v>
      </c>
      <c r="C36" s="26">
        <f>C31/$A36*100</f>
        <v>8.9874176153385257</v>
      </c>
      <c r="D36" s="26">
        <f>D31/$A36*100</f>
        <v>9.5865787896944283</v>
      </c>
      <c r="E36" s="26">
        <f>E31/$A36*100</f>
        <v>8.3882564409826248</v>
      </c>
      <c r="F36" s="26">
        <f>F31/$A36*100</f>
        <v>9.5865787896944283</v>
      </c>
      <c r="G36" s="26">
        <f>G31/$A36*100</f>
        <v>10.784901138406232</v>
      </c>
      <c r="H36" s="26">
        <f>H31/$A36*100</f>
        <v>7.4295985620131813</v>
      </c>
      <c r="I36" s="26">
        <f>I31/$A36*100</f>
        <v>9.5865787896944283</v>
      </c>
      <c r="J36" s="26">
        <f>J31/$A36*100</f>
        <v>8.3882564409826248</v>
      </c>
      <c r="K36" s="26">
        <f>K31/$A36*100</f>
        <v>10.485320551228281</v>
      </c>
      <c r="L36" s="26">
        <f>L31/$A36*100</f>
        <v>7.7890952666267221</v>
      </c>
    </row>
    <row r="37" spans="1:12" s="1" customFormat="1"/>
    <row r="38" spans="1:12" s="1" customFormat="1"/>
    <row r="39" spans="1:12" s="1" customForma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99"/>
  <sheetViews>
    <sheetView showGridLines="0" tabSelected="1" workbookViewId="0">
      <selection activeCell="D9" sqref="D9"/>
    </sheetView>
  </sheetViews>
  <sheetFormatPr baseColWidth="10" defaultRowHeight="16"/>
  <cols>
    <col min="1" max="1" width="17.6640625" style="7" customWidth="1"/>
    <col min="2" max="23" width="9.1640625" style="7" customWidth="1"/>
    <col min="24" max="16384" width="10.83203125" style="7"/>
  </cols>
  <sheetData>
    <row r="1" spans="1:23" s="3" customFormat="1" ht="33" customHeight="1">
      <c r="B1" s="20" t="s">
        <v>2</v>
      </c>
      <c r="C1" s="20"/>
      <c r="D1" s="19" t="s">
        <v>59</v>
      </c>
      <c r="E1" s="19"/>
      <c r="F1" s="20" t="s">
        <v>55</v>
      </c>
      <c r="G1" s="20"/>
      <c r="H1" s="19" t="s">
        <v>61</v>
      </c>
      <c r="I1" s="19"/>
      <c r="J1" s="20" t="s">
        <v>64</v>
      </c>
      <c r="K1" s="20"/>
      <c r="L1" s="19" t="s">
        <v>1</v>
      </c>
      <c r="M1" s="19"/>
      <c r="N1" s="20" t="s">
        <v>0</v>
      </c>
      <c r="O1" s="20"/>
      <c r="P1" s="19" t="s">
        <v>76</v>
      </c>
      <c r="Q1" s="19"/>
      <c r="R1" s="20" t="s">
        <v>70</v>
      </c>
      <c r="S1" s="20"/>
      <c r="T1" s="19" t="s">
        <v>71</v>
      </c>
      <c r="U1" s="19"/>
      <c r="V1" s="20" t="s">
        <v>11</v>
      </c>
      <c r="W1" s="20"/>
    </row>
    <row r="2" spans="1:23" ht="32">
      <c r="A2" s="4" t="s">
        <v>3</v>
      </c>
      <c r="B2" s="5" t="s">
        <v>54</v>
      </c>
      <c r="C2" s="5" t="s">
        <v>53</v>
      </c>
      <c r="D2" s="6" t="s">
        <v>77</v>
      </c>
      <c r="E2" s="6" t="s">
        <v>78</v>
      </c>
      <c r="F2" s="5" t="s">
        <v>79</v>
      </c>
      <c r="G2" s="5" t="s">
        <v>78</v>
      </c>
      <c r="H2" s="6" t="s">
        <v>44</v>
      </c>
      <c r="I2" s="6" t="s">
        <v>45</v>
      </c>
      <c r="J2" s="5" t="s">
        <v>54</v>
      </c>
      <c r="K2" s="5" t="s">
        <v>53</v>
      </c>
      <c r="L2" s="6" t="s">
        <v>54</v>
      </c>
      <c r="M2" s="6" t="s">
        <v>53</v>
      </c>
      <c r="N2" s="5" t="s">
        <v>54</v>
      </c>
      <c r="O2" s="5" t="s">
        <v>53</v>
      </c>
      <c r="P2" s="6">
        <v>30</v>
      </c>
      <c r="Q2" s="6">
        <v>10</v>
      </c>
      <c r="R2" s="5" t="s">
        <v>54</v>
      </c>
      <c r="S2" s="5" t="s">
        <v>53</v>
      </c>
      <c r="T2" s="6" t="s">
        <v>46</v>
      </c>
      <c r="U2" s="6" t="s">
        <v>47</v>
      </c>
      <c r="V2" s="5" t="s">
        <v>54</v>
      </c>
      <c r="W2" s="5" t="s">
        <v>53</v>
      </c>
    </row>
    <row r="3" spans="1:23">
      <c r="A3" s="4" t="s">
        <v>12</v>
      </c>
      <c r="B3" s="8">
        <v>5</v>
      </c>
      <c r="C3" s="8">
        <v>3</v>
      </c>
      <c r="D3" s="9">
        <v>5</v>
      </c>
      <c r="E3" s="9">
        <v>4</v>
      </c>
      <c r="F3" s="10">
        <v>4</v>
      </c>
      <c r="G3" s="10">
        <v>5</v>
      </c>
      <c r="H3" s="9">
        <v>5</v>
      </c>
      <c r="I3" s="9">
        <v>3</v>
      </c>
      <c r="J3" s="10">
        <v>1</v>
      </c>
      <c r="K3" s="10">
        <v>4</v>
      </c>
      <c r="L3" s="9">
        <v>5</v>
      </c>
      <c r="M3" s="9">
        <v>3</v>
      </c>
      <c r="N3" s="8">
        <v>5</v>
      </c>
      <c r="O3" s="8">
        <v>1</v>
      </c>
      <c r="P3" s="9">
        <v>4</v>
      </c>
      <c r="Q3" s="9">
        <v>3</v>
      </c>
      <c r="R3" s="10">
        <v>2</v>
      </c>
      <c r="S3" s="10">
        <v>4</v>
      </c>
      <c r="T3" s="9"/>
      <c r="U3" s="9"/>
      <c r="V3" s="8"/>
      <c r="W3" s="8"/>
    </row>
    <row r="4" spans="1:23">
      <c r="A4" s="4" t="s">
        <v>13</v>
      </c>
      <c r="B4" s="8">
        <v>4</v>
      </c>
      <c r="C4" s="8">
        <v>2</v>
      </c>
      <c r="D4" s="9">
        <v>4</v>
      </c>
      <c r="E4" s="9">
        <v>2</v>
      </c>
      <c r="F4" s="10">
        <v>2</v>
      </c>
      <c r="G4" s="10">
        <v>4</v>
      </c>
      <c r="H4" s="9">
        <v>4</v>
      </c>
      <c r="I4" s="9">
        <v>2</v>
      </c>
      <c r="J4" s="8">
        <v>4</v>
      </c>
      <c r="K4" s="8">
        <v>1</v>
      </c>
      <c r="L4" s="9">
        <v>4</v>
      </c>
      <c r="M4" s="9">
        <v>1</v>
      </c>
      <c r="N4" s="8">
        <v>5</v>
      </c>
      <c r="O4" s="8">
        <v>1</v>
      </c>
      <c r="P4" s="9">
        <v>4</v>
      </c>
      <c r="Q4" s="9">
        <v>1</v>
      </c>
      <c r="R4" s="8">
        <v>4</v>
      </c>
      <c r="S4" s="8">
        <v>2</v>
      </c>
      <c r="T4" s="9"/>
      <c r="U4" s="9"/>
      <c r="V4" s="8"/>
      <c r="W4" s="8"/>
    </row>
    <row r="5" spans="1:23">
      <c r="A5" s="4" t="s">
        <v>14</v>
      </c>
      <c r="B5" s="8"/>
      <c r="C5" s="8"/>
      <c r="D5" s="9">
        <v>5</v>
      </c>
      <c r="E5" s="9"/>
      <c r="F5" s="10"/>
      <c r="G5" s="10">
        <v>5</v>
      </c>
      <c r="H5" s="9">
        <v>4</v>
      </c>
      <c r="I5" s="9"/>
      <c r="J5" s="8">
        <v>5</v>
      </c>
      <c r="K5" s="8"/>
      <c r="L5" s="9"/>
      <c r="M5" s="9"/>
      <c r="N5" s="8"/>
      <c r="O5" s="8"/>
      <c r="P5" s="9"/>
      <c r="Q5" s="9"/>
      <c r="R5" s="8"/>
      <c r="S5" s="8"/>
      <c r="T5" s="9"/>
      <c r="U5" s="9"/>
      <c r="V5" s="8"/>
      <c r="W5" s="8"/>
    </row>
    <row r="6" spans="1:23">
      <c r="A6" s="4" t="s">
        <v>15</v>
      </c>
      <c r="B6" s="8">
        <v>5</v>
      </c>
      <c r="C6" s="8">
        <v>1</v>
      </c>
      <c r="D6" s="9">
        <v>4</v>
      </c>
      <c r="E6" s="9">
        <v>2</v>
      </c>
      <c r="F6" s="10">
        <v>2</v>
      </c>
      <c r="G6" s="10">
        <v>4</v>
      </c>
      <c r="H6" s="9"/>
      <c r="I6" s="9"/>
      <c r="J6" s="8">
        <v>5</v>
      </c>
      <c r="K6" s="8">
        <v>2</v>
      </c>
      <c r="L6" s="9">
        <v>4</v>
      </c>
      <c r="M6" s="9">
        <v>2</v>
      </c>
      <c r="N6" s="8">
        <v>5</v>
      </c>
      <c r="O6" s="8"/>
      <c r="P6" s="11">
        <v>4</v>
      </c>
      <c r="Q6" s="11">
        <v>5</v>
      </c>
      <c r="R6" s="8">
        <v>4</v>
      </c>
      <c r="S6" s="8">
        <v>2</v>
      </c>
      <c r="T6" s="9"/>
      <c r="U6" s="9"/>
      <c r="V6" s="8"/>
      <c r="W6" s="8"/>
    </row>
    <row r="7" spans="1:23">
      <c r="A7" s="4" t="s">
        <v>16</v>
      </c>
      <c r="B7" s="8">
        <v>4</v>
      </c>
      <c r="C7" s="8">
        <v>3</v>
      </c>
      <c r="D7" s="9">
        <v>5</v>
      </c>
      <c r="E7" s="9">
        <v>1</v>
      </c>
      <c r="F7" s="10">
        <v>5</v>
      </c>
      <c r="G7" s="10">
        <v>2</v>
      </c>
      <c r="H7" s="9">
        <v>5</v>
      </c>
      <c r="I7" s="9">
        <v>2</v>
      </c>
      <c r="J7" s="8">
        <v>5</v>
      </c>
      <c r="K7" s="8">
        <v>2</v>
      </c>
      <c r="L7" s="9">
        <v>5</v>
      </c>
      <c r="M7" s="9">
        <v>2</v>
      </c>
      <c r="N7" s="8">
        <v>5</v>
      </c>
      <c r="O7" s="8">
        <v>2</v>
      </c>
      <c r="P7" s="9">
        <v>5</v>
      </c>
      <c r="Q7" s="9">
        <v>1</v>
      </c>
      <c r="R7" s="8">
        <v>5</v>
      </c>
      <c r="S7" s="8">
        <v>4</v>
      </c>
      <c r="T7" s="9"/>
      <c r="U7" s="9"/>
      <c r="V7" s="8"/>
      <c r="W7" s="8"/>
    </row>
    <row r="8" spans="1:23">
      <c r="A8" s="4" t="s">
        <v>17</v>
      </c>
      <c r="B8" s="8">
        <v>5</v>
      </c>
      <c r="C8" s="8">
        <v>1</v>
      </c>
      <c r="D8" s="11">
        <v>1</v>
      </c>
      <c r="E8" s="11">
        <v>5</v>
      </c>
      <c r="F8" s="10">
        <v>2</v>
      </c>
      <c r="G8" s="10">
        <v>1</v>
      </c>
      <c r="H8" s="9">
        <v>4</v>
      </c>
      <c r="I8" s="9">
        <v>2</v>
      </c>
      <c r="J8" s="8">
        <v>5</v>
      </c>
      <c r="K8" s="8">
        <v>2</v>
      </c>
      <c r="L8" s="9">
        <v>5</v>
      </c>
      <c r="M8" s="9">
        <v>1</v>
      </c>
      <c r="N8" s="8">
        <v>5</v>
      </c>
      <c r="O8" s="8">
        <v>2</v>
      </c>
      <c r="P8" s="9">
        <v>3</v>
      </c>
      <c r="Q8" s="9">
        <v>1</v>
      </c>
      <c r="R8" s="8">
        <v>5</v>
      </c>
      <c r="S8" s="8">
        <v>2</v>
      </c>
      <c r="T8" s="9"/>
      <c r="U8" s="9"/>
      <c r="V8" s="8"/>
      <c r="W8" s="8"/>
    </row>
    <row r="9" spans="1:23">
      <c r="A9" s="4" t="s">
        <v>18</v>
      </c>
      <c r="B9" s="8">
        <v>5</v>
      </c>
      <c r="C9" s="8">
        <v>1</v>
      </c>
      <c r="D9" s="9">
        <v>5</v>
      </c>
      <c r="E9" s="9">
        <v>1</v>
      </c>
      <c r="F9" s="10">
        <v>1</v>
      </c>
      <c r="G9" s="10">
        <v>5</v>
      </c>
      <c r="H9" s="9">
        <v>4</v>
      </c>
      <c r="I9" s="9">
        <v>1</v>
      </c>
      <c r="J9" s="8">
        <v>5</v>
      </c>
      <c r="K9" s="8">
        <v>4</v>
      </c>
      <c r="L9" s="9">
        <v>5</v>
      </c>
      <c r="M9" s="9">
        <v>4</v>
      </c>
      <c r="N9" s="8">
        <v>5</v>
      </c>
      <c r="O9" s="8">
        <v>1</v>
      </c>
      <c r="P9" s="9">
        <v>5</v>
      </c>
      <c r="Q9" s="9">
        <v>4</v>
      </c>
      <c r="R9" s="8">
        <v>3</v>
      </c>
      <c r="S9" s="8">
        <v>1</v>
      </c>
      <c r="T9" s="9"/>
      <c r="U9" s="9"/>
      <c r="V9" s="8"/>
      <c r="W9" s="8"/>
    </row>
    <row r="10" spans="1:23">
      <c r="A10" s="4" t="s">
        <v>19</v>
      </c>
      <c r="B10" s="8">
        <v>5</v>
      </c>
      <c r="C10" s="8">
        <v>1</v>
      </c>
      <c r="D10" s="9">
        <v>5</v>
      </c>
      <c r="E10" s="9">
        <v>4</v>
      </c>
      <c r="F10" s="10">
        <v>3</v>
      </c>
      <c r="G10" s="10">
        <v>5</v>
      </c>
      <c r="H10" s="9">
        <v>5</v>
      </c>
      <c r="I10" s="9">
        <v>4</v>
      </c>
      <c r="J10" s="8">
        <v>5</v>
      </c>
      <c r="K10" s="8">
        <v>2</v>
      </c>
      <c r="L10" s="9">
        <v>4</v>
      </c>
      <c r="M10" s="9">
        <v>3</v>
      </c>
      <c r="N10" s="8">
        <v>5</v>
      </c>
      <c r="O10" s="8">
        <v>4</v>
      </c>
      <c r="P10" s="9">
        <v>5</v>
      </c>
      <c r="Q10" s="9">
        <v>1</v>
      </c>
      <c r="R10" s="8">
        <v>5</v>
      </c>
      <c r="S10" s="8">
        <v>3</v>
      </c>
      <c r="T10" s="9"/>
      <c r="U10" s="9"/>
      <c r="V10" s="8"/>
      <c r="W10" s="8"/>
    </row>
    <row r="11" spans="1:23">
      <c r="A11" s="4" t="s">
        <v>20</v>
      </c>
      <c r="B11" s="8">
        <v>4</v>
      </c>
      <c r="C11" s="8"/>
      <c r="D11" s="9">
        <v>4</v>
      </c>
      <c r="E11" s="9"/>
      <c r="F11" s="10">
        <v>4</v>
      </c>
      <c r="G11" s="10"/>
      <c r="H11" s="9">
        <v>5</v>
      </c>
      <c r="I11" s="9"/>
      <c r="J11" s="8">
        <v>4</v>
      </c>
      <c r="K11" s="8"/>
      <c r="L11" s="9">
        <v>5</v>
      </c>
      <c r="M11" s="9"/>
      <c r="N11" s="8">
        <v>4</v>
      </c>
      <c r="O11" s="8"/>
      <c r="P11" s="9">
        <v>4</v>
      </c>
      <c r="Q11" s="9"/>
      <c r="R11" s="8">
        <v>4</v>
      </c>
      <c r="S11" s="8"/>
      <c r="T11" s="9"/>
      <c r="U11" s="9"/>
      <c r="V11" s="8"/>
      <c r="W11" s="8"/>
    </row>
    <row r="12" spans="1:23">
      <c r="A12" s="4" t="s">
        <v>21</v>
      </c>
      <c r="B12" s="8">
        <v>3</v>
      </c>
      <c r="C12" s="8"/>
      <c r="D12" s="9"/>
      <c r="E12" s="9">
        <v>3</v>
      </c>
      <c r="F12" s="10">
        <v>3</v>
      </c>
      <c r="G12" s="10"/>
      <c r="H12" s="9"/>
      <c r="I12" s="9"/>
      <c r="J12" s="8">
        <v>5</v>
      </c>
      <c r="K12" s="8"/>
      <c r="L12" s="9">
        <v>4</v>
      </c>
      <c r="M12" s="9"/>
      <c r="N12" s="8">
        <v>5</v>
      </c>
      <c r="O12" s="8"/>
      <c r="P12" s="9"/>
      <c r="Q12" s="9">
        <v>4</v>
      </c>
      <c r="R12" s="8"/>
      <c r="S12" s="8">
        <v>3</v>
      </c>
      <c r="T12" s="9"/>
      <c r="U12" s="9"/>
      <c r="V12" s="8"/>
      <c r="W12" s="8"/>
    </row>
    <row r="13" spans="1:23">
      <c r="A13" s="4" t="s">
        <v>22</v>
      </c>
      <c r="B13" s="8">
        <v>5</v>
      </c>
      <c r="C13" s="8">
        <v>1</v>
      </c>
      <c r="D13" s="11">
        <v>2</v>
      </c>
      <c r="E13" s="11">
        <v>4</v>
      </c>
      <c r="F13" s="10">
        <v>4</v>
      </c>
      <c r="G13" s="10">
        <v>2</v>
      </c>
      <c r="H13" s="9">
        <v>5</v>
      </c>
      <c r="I13" s="9">
        <v>4</v>
      </c>
      <c r="J13" s="8">
        <v>4</v>
      </c>
      <c r="K13" s="8">
        <v>1</v>
      </c>
      <c r="L13" s="9">
        <v>4</v>
      </c>
      <c r="M13" s="9">
        <v>3</v>
      </c>
      <c r="N13" s="8">
        <v>5</v>
      </c>
      <c r="O13" s="8">
        <v>4</v>
      </c>
      <c r="P13" s="9">
        <v>4</v>
      </c>
      <c r="Q13" s="9">
        <v>1</v>
      </c>
      <c r="R13" s="8">
        <v>5</v>
      </c>
      <c r="S13" s="8">
        <v>3</v>
      </c>
      <c r="T13" s="9"/>
      <c r="U13" s="9"/>
      <c r="V13" s="8"/>
      <c r="W13" s="8"/>
    </row>
    <row r="14" spans="1:23">
      <c r="A14" s="4" t="s">
        <v>23</v>
      </c>
      <c r="B14" s="8">
        <v>5</v>
      </c>
      <c r="C14" s="8">
        <v>1</v>
      </c>
      <c r="D14" s="9">
        <v>2</v>
      </c>
      <c r="E14" s="9">
        <v>4</v>
      </c>
      <c r="F14" s="10">
        <v>3</v>
      </c>
      <c r="G14" s="10">
        <v>1</v>
      </c>
      <c r="H14" s="9">
        <v>5</v>
      </c>
      <c r="I14" s="9"/>
      <c r="J14" s="8">
        <v>3</v>
      </c>
      <c r="K14" s="8"/>
      <c r="L14" s="9"/>
      <c r="M14" s="9"/>
      <c r="N14" s="8"/>
      <c r="O14" s="8"/>
      <c r="P14" s="9"/>
      <c r="Q14" s="9"/>
      <c r="R14" s="8"/>
      <c r="S14" s="8"/>
      <c r="T14" s="9"/>
      <c r="U14" s="9"/>
      <c r="V14" s="8"/>
      <c r="W14" s="8"/>
    </row>
    <row r="15" spans="1:23">
      <c r="A15" s="4" t="s">
        <v>24</v>
      </c>
      <c r="B15" s="8"/>
      <c r="C15" s="8"/>
      <c r="D15" s="9"/>
      <c r="E15" s="9"/>
      <c r="F15" s="10"/>
      <c r="G15" s="10"/>
      <c r="H15" s="9"/>
      <c r="I15" s="9"/>
      <c r="J15" s="8"/>
      <c r="K15" s="8"/>
      <c r="L15" s="9"/>
      <c r="M15" s="9"/>
      <c r="N15" s="8"/>
      <c r="O15" s="8"/>
      <c r="P15" s="9"/>
      <c r="Q15" s="9"/>
      <c r="R15" s="8"/>
      <c r="S15" s="8"/>
      <c r="T15" s="9"/>
      <c r="U15" s="9"/>
      <c r="V15" s="8"/>
      <c r="W15" s="8"/>
    </row>
    <row r="16" spans="1:23">
      <c r="A16" s="4" t="s">
        <v>25</v>
      </c>
      <c r="B16" s="8">
        <v>3</v>
      </c>
      <c r="C16" s="8">
        <v>2</v>
      </c>
      <c r="D16" s="11">
        <v>2</v>
      </c>
      <c r="E16" s="11">
        <v>5</v>
      </c>
      <c r="F16" s="10">
        <v>3</v>
      </c>
      <c r="G16" s="10">
        <v>5</v>
      </c>
      <c r="H16" s="9">
        <v>3</v>
      </c>
      <c r="I16" s="9">
        <v>2</v>
      </c>
      <c r="J16" s="8">
        <v>5</v>
      </c>
      <c r="K16" s="8">
        <v>2</v>
      </c>
      <c r="L16" s="9">
        <v>3</v>
      </c>
      <c r="M16" s="9">
        <v>2</v>
      </c>
      <c r="N16" s="8">
        <v>5</v>
      </c>
      <c r="O16" s="8">
        <v>3</v>
      </c>
      <c r="P16" s="9">
        <v>5</v>
      </c>
      <c r="Q16" s="9">
        <v>2</v>
      </c>
      <c r="R16" s="10">
        <v>3</v>
      </c>
      <c r="S16" s="10">
        <v>4</v>
      </c>
      <c r="T16" s="9"/>
      <c r="U16" s="9"/>
      <c r="V16" s="8"/>
      <c r="W16" s="8"/>
    </row>
    <row r="17" spans="1:23">
      <c r="A17" s="4" t="s">
        <v>26</v>
      </c>
      <c r="B17" s="8">
        <v>4</v>
      </c>
      <c r="C17" s="8">
        <v>4</v>
      </c>
      <c r="D17" s="9">
        <v>5</v>
      </c>
      <c r="E17" s="9">
        <v>1</v>
      </c>
      <c r="F17" s="10">
        <v>3</v>
      </c>
      <c r="G17" s="10">
        <v>4</v>
      </c>
      <c r="H17" s="9">
        <v>5</v>
      </c>
      <c r="I17" s="9">
        <v>3</v>
      </c>
      <c r="J17" s="8">
        <v>4</v>
      </c>
      <c r="K17" s="8">
        <v>2</v>
      </c>
      <c r="L17" s="9">
        <v>4</v>
      </c>
      <c r="M17" s="9">
        <v>2</v>
      </c>
      <c r="N17" s="8">
        <v>4</v>
      </c>
      <c r="O17" s="8">
        <v>3</v>
      </c>
      <c r="P17" s="9">
        <v>3</v>
      </c>
      <c r="Q17" s="9">
        <v>1</v>
      </c>
      <c r="R17" s="8">
        <v>5</v>
      </c>
      <c r="S17" s="8">
        <v>4</v>
      </c>
      <c r="T17" s="9"/>
      <c r="U17" s="9"/>
      <c r="V17" s="8"/>
      <c r="W17" s="8"/>
    </row>
    <row r="18" spans="1:23">
      <c r="A18" s="4" t="s">
        <v>27</v>
      </c>
      <c r="B18" s="8"/>
      <c r="C18" s="8"/>
      <c r="D18" s="9"/>
      <c r="E18" s="9"/>
      <c r="F18" s="10"/>
      <c r="G18" s="10"/>
      <c r="H18" s="9"/>
      <c r="I18" s="9"/>
      <c r="J18" s="8"/>
      <c r="K18" s="8"/>
      <c r="L18" s="9"/>
      <c r="M18" s="9"/>
      <c r="N18" s="8"/>
      <c r="O18" s="8"/>
      <c r="P18" s="9"/>
      <c r="Q18" s="9"/>
      <c r="R18" s="8"/>
      <c r="S18" s="8"/>
      <c r="T18" s="9"/>
      <c r="U18" s="9"/>
      <c r="V18" s="8"/>
      <c r="W18" s="8"/>
    </row>
    <row r="19" spans="1:23">
      <c r="A19" s="4" t="s">
        <v>28</v>
      </c>
      <c r="B19" s="8"/>
      <c r="C19" s="8">
        <v>4</v>
      </c>
      <c r="D19" s="9"/>
      <c r="E19" s="9">
        <v>2</v>
      </c>
      <c r="F19" s="10">
        <v>2</v>
      </c>
      <c r="G19" s="10"/>
      <c r="H19" s="9">
        <v>5</v>
      </c>
      <c r="I19" s="9">
        <v>4</v>
      </c>
      <c r="J19" s="8">
        <v>2</v>
      </c>
      <c r="K19" s="8"/>
      <c r="L19" s="9">
        <v>4</v>
      </c>
      <c r="M19" s="9"/>
      <c r="N19" s="8">
        <v>5</v>
      </c>
      <c r="O19" s="8">
        <v>1</v>
      </c>
      <c r="P19" s="9"/>
      <c r="Q19" s="9">
        <v>2</v>
      </c>
      <c r="R19" s="8"/>
      <c r="S19" s="8">
        <v>2</v>
      </c>
      <c r="T19" s="9"/>
      <c r="U19" s="9"/>
      <c r="V19" s="8"/>
      <c r="W19" s="8"/>
    </row>
    <row r="20" spans="1:23">
      <c r="A20" s="4" t="s">
        <v>30</v>
      </c>
      <c r="B20" s="8"/>
      <c r="C20" s="8"/>
      <c r="D20" s="9">
        <v>4</v>
      </c>
      <c r="E20" s="9">
        <v>1</v>
      </c>
      <c r="F20" s="8">
        <v>5</v>
      </c>
      <c r="G20" s="8">
        <v>1</v>
      </c>
      <c r="H20" s="9">
        <v>5</v>
      </c>
      <c r="I20" s="9">
        <v>1</v>
      </c>
      <c r="J20" s="8">
        <v>3</v>
      </c>
      <c r="K20" s="8">
        <v>1</v>
      </c>
      <c r="L20" s="9">
        <v>3</v>
      </c>
      <c r="M20" s="9">
        <v>2</v>
      </c>
      <c r="N20" s="8">
        <v>4</v>
      </c>
      <c r="O20" s="8">
        <v>1</v>
      </c>
      <c r="P20" s="9">
        <v>4</v>
      </c>
      <c r="Q20" s="9">
        <v>1</v>
      </c>
      <c r="R20" s="8">
        <v>4</v>
      </c>
      <c r="S20" s="8">
        <v>1</v>
      </c>
      <c r="T20" s="9">
        <v>5</v>
      </c>
      <c r="U20" s="9">
        <v>1</v>
      </c>
      <c r="V20" s="8">
        <v>5</v>
      </c>
      <c r="W20" s="8">
        <v>2</v>
      </c>
    </row>
    <row r="21" spans="1:23">
      <c r="A21" s="4" t="s">
        <v>29</v>
      </c>
      <c r="B21" s="8"/>
      <c r="C21" s="8"/>
      <c r="D21" s="9"/>
      <c r="E21" s="9"/>
      <c r="F21" s="8"/>
      <c r="G21" s="8"/>
      <c r="H21" s="9"/>
      <c r="I21" s="9"/>
      <c r="J21" s="8"/>
      <c r="K21" s="8"/>
      <c r="L21" s="9"/>
      <c r="M21" s="9"/>
      <c r="N21" s="8"/>
      <c r="O21" s="8"/>
      <c r="P21" s="9"/>
      <c r="Q21" s="9"/>
      <c r="R21" s="8"/>
      <c r="S21" s="8"/>
      <c r="T21" s="9"/>
      <c r="U21" s="9"/>
      <c r="V21" s="8"/>
      <c r="W21" s="8"/>
    </row>
    <row r="22" spans="1:23">
      <c r="A22" s="4" t="s">
        <v>31</v>
      </c>
      <c r="B22" s="8"/>
      <c r="C22" s="8"/>
      <c r="D22" s="9">
        <v>4</v>
      </c>
      <c r="E22" s="9">
        <v>3</v>
      </c>
      <c r="F22" s="8">
        <v>3</v>
      </c>
      <c r="G22" s="8">
        <v>1</v>
      </c>
      <c r="H22" s="9">
        <v>2</v>
      </c>
      <c r="I22" s="9">
        <v>1</v>
      </c>
      <c r="J22" s="8">
        <v>3</v>
      </c>
      <c r="K22" s="8">
        <v>1</v>
      </c>
      <c r="L22" s="9">
        <v>4</v>
      </c>
      <c r="M22" s="9">
        <v>1</v>
      </c>
      <c r="N22" s="8">
        <v>5</v>
      </c>
      <c r="O22" s="8">
        <v>3</v>
      </c>
      <c r="P22" s="9">
        <v>4</v>
      </c>
      <c r="Q22" s="9">
        <v>1</v>
      </c>
      <c r="R22" s="8">
        <v>4</v>
      </c>
      <c r="S22" s="8">
        <v>3</v>
      </c>
      <c r="T22" s="9">
        <v>4</v>
      </c>
      <c r="U22" s="9">
        <v>1</v>
      </c>
      <c r="V22" s="8">
        <v>4</v>
      </c>
      <c r="W22" s="8">
        <v>1</v>
      </c>
    </row>
    <row r="23" spans="1:23">
      <c r="A23" s="4" t="s">
        <v>32</v>
      </c>
      <c r="B23" s="8"/>
      <c r="C23" s="8"/>
      <c r="D23" s="9">
        <v>1</v>
      </c>
      <c r="E23" s="9">
        <v>1</v>
      </c>
      <c r="F23" s="8">
        <v>1</v>
      </c>
      <c r="G23" s="8">
        <v>1</v>
      </c>
      <c r="H23" s="9">
        <v>5</v>
      </c>
      <c r="I23" s="9">
        <v>2</v>
      </c>
      <c r="J23" s="8">
        <v>3</v>
      </c>
      <c r="K23" s="8">
        <v>1</v>
      </c>
      <c r="L23" s="9">
        <v>5</v>
      </c>
      <c r="M23" s="9">
        <v>1</v>
      </c>
      <c r="N23" s="8">
        <v>5</v>
      </c>
      <c r="O23" s="8">
        <v>1</v>
      </c>
      <c r="P23" s="9">
        <v>2</v>
      </c>
      <c r="Q23" s="9">
        <v>1</v>
      </c>
      <c r="R23" s="8"/>
      <c r="S23" s="8"/>
      <c r="T23" s="11">
        <v>1</v>
      </c>
      <c r="U23" s="11">
        <v>3</v>
      </c>
      <c r="V23" s="8">
        <v>5</v>
      </c>
      <c r="W23" s="8">
        <v>3</v>
      </c>
    </row>
    <row r="24" spans="1:23">
      <c r="A24" s="4" t="s">
        <v>33</v>
      </c>
      <c r="B24" s="8"/>
      <c r="C24" s="8"/>
      <c r="D24" s="9">
        <v>2</v>
      </c>
      <c r="E24" s="9">
        <v>1</v>
      </c>
      <c r="F24" s="8">
        <v>1</v>
      </c>
      <c r="G24" s="8">
        <v>1</v>
      </c>
      <c r="H24" s="9">
        <v>2</v>
      </c>
      <c r="I24" s="9">
        <v>1</v>
      </c>
      <c r="J24" s="8">
        <v>2</v>
      </c>
      <c r="K24" s="8">
        <v>1</v>
      </c>
      <c r="L24" s="9">
        <v>4</v>
      </c>
      <c r="M24" s="9">
        <v>1</v>
      </c>
      <c r="N24" s="8">
        <v>4</v>
      </c>
      <c r="O24" s="8">
        <v>1</v>
      </c>
      <c r="P24" s="9">
        <v>4</v>
      </c>
      <c r="Q24" s="9">
        <v>1</v>
      </c>
      <c r="R24" s="8">
        <v>4</v>
      </c>
      <c r="S24" s="8">
        <v>3</v>
      </c>
      <c r="T24" s="9">
        <v>3</v>
      </c>
      <c r="U24" s="9">
        <v>3</v>
      </c>
      <c r="V24" s="8">
        <v>2</v>
      </c>
      <c r="W24" s="8">
        <v>1</v>
      </c>
    </row>
    <row r="25" spans="1:23">
      <c r="A25" s="4" t="s">
        <v>34</v>
      </c>
      <c r="B25" s="8"/>
      <c r="C25" s="8"/>
      <c r="D25" s="9">
        <v>5</v>
      </c>
      <c r="E25" s="9">
        <v>3</v>
      </c>
      <c r="F25" s="8">
        <v>3</v>
      </c>
      <c r="G25" s="8">
        <v>3</v>
      </c>
      <c r="H25" s="11">
        <v>2</v>
      </c>
      <c r="I25" s="11">
        <v>3</v>
      </c>
      <c r="J25" s="8">
        <v>4</v>
      </c>
      <c r="K25" s="8">
        <v>2</v>
      </c>
      <c r="L25" s="9">
        <v>2</v>
      </c>
      <c r="M25" s="9">
        <v>2</v>
      </c>
      <c r="N25" s="8">
        <v>3</v>
      </c>
      <c r="O25" s="8">
        <v>2</v>
      </c>
      <c r="P25" s="9">
        <v>4</v>
      </c>
      <c r="Q25" s="9">
        <v>2</v>
      </c>
      <c r="R25" s="8">
        <v>2</v>
      </c>
      <c r="S25" s="8">
        <v>2</v>
      </c>
      <c r="T25" s="9">
        <v>3</v>
      </c>
      <c r="U25" s="9">
        <v>4</v>
      </c>
      <c r="V25" s="8">
        <v>4</v>
      </c>
      <c r="W25" s="8">
        <v>2</v>
      </c>
    </row>
    <row r="26" spans="1:23">
      <c r="A26" s="4" t="s">
        <v>35</v>
      </c>
      <c r="B26" s="8"/>
      <c r="C26" s="8"/>
      <c r="D26" s="9">
        <v>5</v>
      </c>
      <c r="E26" s="9">
        <v>4</v>
      </c>
      <c r="F26" s="8">
        <v>4</v>
      </c>
      <c r="G26" s="8">
        <v>1</v>
      </c>
      <c r="H26" s="11">
        <v>3</v>
      </c>
      <c r="I26" s="11">
        <v>4</v>
      </c>
      <c r="J26" s="8">
        <v>5</v>
      </c>
      <c r="K26" s="8">
        <v>2</v>
      </c>
      <c r="L26" s="9">
        <v>5</v>
      </c>
      <c r="M26" s="9">
        <v>2</v>
      </c>
      <c r="N26" s="8">
        <v>5</v>
      </c>
      <c r="O26" s="8">
        <v>4</v>
      </c>
      <c r="P26" s="9"/>
      <c r="Q26" s="9"/>
      <c r="R26" s="8"/>
      <c r="S26" s="8">
        <v>4</v>
      </c>
      <c r="T26" s="9">
        <v>5</v>
      </c>
      <c r="U26" s="9">
        <v>1</v>
      </c>
      <c r="V26" s="8">
        <v>4</v>
      </c>
      <c r="W26" s="8">
        <v>3</v>
      </c>
    </row>
    <row r="27" spans="1:23">
      <c r="A27" s="4" t="s">
        <v>36</v>
      </c>
      <c r="B27" s="8"/>
      <c r="C27" s="8"/>
      <c r="D27" s="9">
        <v>4</v>
      </c>
      <c r="E27" s="9">
        <v>1</v>
      </c>
      <c r="F27" s="8">
        <v>1</v>
      </c>
      <c r="G27" s="8">
        <v>1</v>
      </c>
      <c r="H27" s="9">
        <v>1</v>
      </c>
      <c r="I27" s="9">
        <v>1</v>
      </c>
      <c r="J27" s="8">
        <v>4</v>
      </c>
      <c r="K27" s="8">
        <v>1</v>
      </c>
      <c r="L27" s="9">
        <v>4</v>
      </c>
      <c r="M27" s="9">
        <v>2</v>
      </c>
      <c r="N27" s="8">
        <v>4</v>
      </c>
      <c r="O27" s="8">
        <v>2</v>
      </c>
      <c r="P27" s="9">
        <v>3</v>
      </c>
      <c r="Q27" s="9">
        <v>1</v>
      </c>
      <c r="R27" s="8">
        <v>4</v>
      </c>
      <c r="S27" s="8">
        <v>2</v>
      </c>
      <c r="T27" s="9">
        <v>5</v>
      </c>
      <c r="U27" s="9">
        <v>1</v>
      </c>
      <c r="V27" s="8">
        <v>3</v>
      </c>
      <c r="W27" s="8">
        <v>1</v>
      </c>
    </row>
    <row r="28" spans="1:23">
      <c r="A28" s="4" t="s">
        <v>37</v>
      </c>
      <c r="B28" s="8"/>
      <c r="C28" s="8"/>
      <c r="D28" s="11">
        <v>1</v>
      </c>
      <c r="E28" s="11">
        <v>3</v>
      </c>
      <c r="F28" s="8">
        <v>3</v>
      </c>
      <c r="G28" s="8">
        <v>2</v>
      </c>
      <c r="H28" s="9">
        <v>5</v>
      </c>
      <c r="I28" s="9">
        <v>1</v>
      </c>
      <c r="J28" s="8">
        <v>5</v>
      </c>
      <c r="K28" s="8">
        <v>3</v>
      </c>
      <c r="L28" s="9">
        <v>5</v>
      </c>
      <c r="M28" s="9">
        <v>3</v>
      </c>
      <c r="N28" s="8">
        <v>5</v>
      </c>
      <c r="O28" s="8">
        <v>4</v>
      </c>
      <c r="P28" s="9">
        <v>3</v>
      </c>
      <c r="Q28" s="9">
        <v>1</v>
      </c>
      <c r="R28" s="8">
        <v>4</v>
      </c>
      <c r="S28" s="8">
        <v>2</v>
      </c>
      <c r="T28" s="9">
        <v>4</v>
      </c>
      <c r="U28" s="9">
        <v>1</v>
      </c>
      <c r="V28" s="8">
        <v>4</v>
      </c>
      <c r="W28" s="8">
        <v>3</v>
      </c>
    </row>
    <row r="29" spans="1:23">
      <c r="A29" s="4" t="s">
        <v>38</v>
      </c>
      <c r="B29" s="8"/>
      <c r="C29" s="8"/>
      <c r="D29" s="9">
        <v>5</v>
      </c>
      <c r="E29" s="9">
        <v>4</v>
      </c>
      <c r="F29" s="8">
        <v>1</v>
      </c>
      <c r="G29" s="8">
        <v>1</v>
      </c>
      <c r="H29" s="11">
        <v>1</v>
      </c>
      <c r="I29" s="11">
        <v>5</v>
      </c>
      <c r="J29" s="8">
        <v>4</v>
      </c>
      <c r="K29" s="8">
        <v>1</v>
      </c>
      <c r="L29" s="9">
        <v>5</v>
      </c>
      <c r="M29" s="9">
        <v>1</v>
      </c>
      <c r="N29" s="8">
        <v>4</v>
      </c>
      <c r="O29" s="8">
        <v>2</v>
      </c>
      <c r="P29" s="9">
        <v>3</v>
      </c>
      <c r="Q29" s="9">
        <v>1</v>
      </c>
      <c r="R29" s="8">
        <v>4</v>
      </c>
      <c r="S29" s="8">
        <v>2</v>
      </c>
      <c r="T29" s="9">
        <v>5</v>
      </c>
      <c r="U29" s="9">
        <v>1</v>
      </c>
      <c r="V29" s="8">
        <v>3</v>
      </c>
      <c r="W29" s="8">
        <v>1</v>
      </c>
    </row>
    <row r="30" spans="1:23">
      <c r="A30" s="4" t="s">
        <v>39</v>
      </c>
      <c r="B30" s="8"/>
      <c r="C30" s="8"/>
      <c r="D30" s="9">
        <v>4</v>
      </c>
      <c r="E30" s="9">
        <v>2</v>
      </c>
      <c r="F30" s="8">
        <v>1</v>
      </c>
      <c r="G30" s="8">
        <v>1</v>
      </c>
      <c r="H30" s="12">
        <v>4</v>
      </c>
      <c r="I30" s="12">
        <v>1</v>
      </c>
      <c r="J30" s="8">
        <v>4</v>
      </c>
      <c r="K30" s="8">
        <v>2</v>
      </c>
      <c r="L30" s="9">
        <v>4</v>
      </c>
      <c r="M30" s="9">
        <v>3</v>
      </c>
      <c r="N30" s="8">
        <v>5</v>
      </c>
      <c r="O30" s="8">
        <v>1</v>
      </c>
      <c r="P30" s="9">
        <v>4</v>
      </c>
      <c r="Q30" s="9">
        <v>1</v>
      </c>
      <c r="R30" s="8"/>
      <c r="S30" s="8"/>
      <c r="T30" s="11">
        <v>3</v>
      </c>
      <c r="U30" s="11">
        <v>4</v>
      </c>
      <c r="V30" s="8">
        <v>5</v>
      </c>
      <c r="W30" s="8">
        <v>1</v>
      </c>
    </row>
    <row r="31" spans="1:23">
      <c r="T31" s="13"/>
      <c r="U31" s="13"/>
    </row>
    <row r="32" spans="1:23">
      <c r="A32" s="4" t="s">
        <v>41</v>
      </c>
      <c r="B32" s="14">
        <f>MEDIAN(B$3:B$30)</f>
        <v>5</v>
      </c>
      <c r="C32" s="14">
        <f t="shared" ref="C32:U32" si="0">MEDIAN(C$3:C$30)</f>
        <v>1.5</v>
      </c>
      <c r="D32" s="15">
        <f t="shared" si="0"/>
        <v>4</v>
      </c>
      <c r="E32" s="15">
        <f t="shared" si="0"/>
        <v>3</v>
      </c>
      <c r="F32" s="14">
        <f t="shared" si="0"/>
        <v>3</v>
      </c>
      <c r="G32" s="14">
        <f t="shared" si="0"/>
        <v>2</v>
      </c>
      <c r="H32" s="15">
        <f t="shared" si="0"/>
        <v>4</v>
      </c>
      <c r="I32" s="15">
        <f t="shared" si="0"/>
        <v>2</v>
      </c>
      <c r="J32" s="14">
        <f t="shared" si="0"/>
        <v>4</v>
      </c>
      <c r="K32" s="14">
        <f t="shared" si="0"/>
        <v>2</v>
      </c>
      <c r="L32" s="15">
        <f t="shared" si="0"/>
        <v>4</v>
      </c>
      <c r="M32" s="15">
        <f t="shared" si="0"/>
        <v>2</v>
      </c>
      <c r="N32" s="14">
        <f t="shared" si="0"/>
        <v>5</v>
      </c>
      <c r="O32" s="14">
        <f t="shared" si="0"/>
        <v>2</v>
      </c>
      <c r="P32" s="15">
        <f t="shared" si="0"/>
        <v>4</v>
      </c>
      <c r="Q32" s="15">
        <f t="shared" si="0"/>
        <v>1</v>
      </c>
      <c r="R32" s="14">
        <f t="shared" si="0"/>
        <v>4</v>
      </c>
      <c r="S32" s="14">
        <f t="shared" si="0"/>
        <v>2.5</v>
      </c>
      <c r="T32" s="15">
        <f t="shared" si="0"/>
        <v>4</v>
      </c>
      <c r="U32" s="15">
        <f t="shared" si="0"/>
        <v>1</v>
      </c>
      <c r="V32" s="14">
        <f>MEDIAN(V$3:V$30)</f>
        <v>4</v>
      </c>
      <c r="W32" s="14">
        <f>MEDIAN(W$3:W$30)</f>
        <v>1.5</v>
      </c>
    </row>
    <row r="33" spans="1:23">
      <c r="A33" s="4" t="s">
        <v>40</v>
      </c>
      <c r="B33" s="14">
        <f>AVERAGE(B$3:B$30)</f>
        <v>4.384615384615385</v>
      </c>
      <c r="C33" s="14">
        <f t="shared" ref="C33:U33" si="1">AVERAGE(C$3:C$30)</f>
        <v>2</v>
      </c>
      <c r="D33" s="15">
        <f t="shared" si="1"/>
        <v>3.652173913043478</v>
      </c>
      <c r="E33" s="15">
        <f t="shared" si="1"/>
        <v>2.652173913043478</v>
      </c>
      <c r="F33" s="14">
        <f t="shared" si="1"/>
        <v>2.6666666666666665</v>
      </c>
      <c r="G33" s="14">
        <f t="shared" si="1"/>
        <v>2.5454545454545454</v>
      </c>
      <c r="H33" s="15">
        <f t="shared" si="1"/>
        <v>3.8695652173913042</v>
      </c>
      <c r="I33" s="15">
        <f t="shared" si="1"/>
        <v>2.35</v>
      </c>
      <c r="J33" s="14">
        <f t="shared" si="1"/>
        <v>3.96</v>
      </c>
      <c r="K33" s="14">
        <f t="shared" si="1"/>
        <v>1.85</v>
      </c>
      <c r="L33" s="15">
        <f t="shared" si="1"/>
        <v>4.2173913043478262</v>
      </c>
      <c r="M33" s="15">
        <f t="shared" si="1"/>
        <v>2.0499999999999998</v>
      </c>
      <c r="N33" s="14">
        <f t="shared" si="1"/>
        <v>4.6521739130434785</v>
      </c>
      <c r="O33" s="14">
        <f t="shared" si="1"/>
        <v>2.15</v>
      </c>
      <c r="P33" s="15">
        <f t="shared" si="1"/>
        <v>3.85</v>
      </c>
      <c r="Q33" s="15">
        <f t="shared" si="1"/>
        <v>1.7142857142857142</v>
      </c>
      <c r="R33" s="14">
        <f t="shared" si="1"/>
        <v>3.9444444444444446</v>
      </c>
      <c r="S33" s="14">
        <f t="shared" si="1"/>
        <v>2.65</v>
      </c>
      <c r="T33" s="15">
        <f t="shared" si="1"/>
        <v>3.8</v>
      </c>
      <c r="U33" s="15">
        <f t="shared" si="1"/>
        <v>2</v>
      </c>
      <c r="V33" s="14">
        <f>AVERAGE(V$3:V$30)</f>
        <v>3.9</v>
      </c>
      <c r="W33" s="14">
        <f>AVERAGE(W$3:W$30)</f>
        <v>1.8</v>
      </c>
    </row>
    <row r="34" spans="1:23">
      <c r="A34" s="4" t="s">
        <v>42</v>
      </c>
      <c r="B34" s="14">
        <f>_xlfn.STDEV.S(B$3:B$30)</f>
        <v>0.76794764778830393</v>
      </c>
      <c r="C34" s="14">
        <f t="shared" ref="C34:U34" si="2">_xlfn.STDEV.S(C$3:C$30)</f>
        <v>1.2060453783110545</v>
      </c>
      <c r="D34" s="15">
        <f t="shared" si="2"/>
        <v>1.4957119208583007</v>
      </c>
      <c r="E34" s="15">
        <f t="shared" si="2"/>
        <v>1.4015801359431272</v>
      </c>
      <c r="F34" s="14">
        <f t="shared" si="2"/>
        <v>1.2740441145412122</v>
      </c>
      <c r="G34" s="14">
        <f t="shared" si="2"/>
        <v>1.7106744068953996</v>
      </c>
      <c r="H34" s="15">
        <f t="shared" si="2"/>
        <v>1.3916748518532027</v>
      </c>
      <c r="I34" s="15">
        <f t="shared" si="2"/>
        <v>1.3088765773505315</v>
      </c>
      <c r="J34" s="14">
        <f t="shared" si="2"/>
        <v>1.1357816691600544</v>
      </c>
      <c r="K34" s="14">
        <f t="shared" si="2"/>
        <v>0.93330200448672951</v>
      </c>
      <c r="L34" s="15">
        <f t="shared" si="2"/>
        <v>0.79524277248754427</v>
      </c>
      <c r="M34" s="15">
        <f t="shared" si="2"/>
        <v>0.88704120832301703</v>
      </c>
      <c r="N34" s="14">
        <f t="shared" si="2"/>
        <v>0.57276805175107215</v>
      </c>
      <c r="O34" s="14">
        <f t="shared" si="2"/>
        <v>1.1821033884786183</v>
      </c>
      <c r="P34" s="15">
        <f t="shared" si="2"/>
        <v>0.81272770088724933</v>
      </c>
      <c r="Q34" s="15">
        <f t="shared" si="2"/>
        <v>1.2305631695633159</v>
      </c>
      <c r="R34" s="14">
        <f t="shared" si="2"/>
        <v>0.93759531105923422</v>
      </c>
      <c r="S34" s="14">
        <f t="shared" si="2"/>
        <v>0.98808693416808457</v>
      </c>
      <c r="T34" s="15">
        <f t="shared" si="2"/>
        <v>1.3165611772087664</v>
      </c>
      <c r="U34" s="15">
        <f t="shared" si="2"/>
        <v>1.3333333333333333</v>
      </c>
      <c r="V34" s="14">
        <f>_xlfn.STDEV.S(V$3:V$30)</f>
        <v>0.99442892601175348</v>
      </c>
      <c r="W34" s="14">
        <f>_xlfn.STDEV.S(W$3:W$30)</f>
        <v>0.91893658347268148</v>
      </c>
    </row>
    <row r="35" spans="1:23">
      <c r="T35" s="13"/>
      <c r="U35" s="13"/>
    </row>
    <row r="36" spans="1:23">
      <c r="A36" s="7" t="s">
        <v>83</v>
      </c>
      <c r="T36" s="13"/>
      <c r="U36" s="13"/>
    </row>
    <row r="37" spans="1:23">
      <c r="A37" s="7" t="s">
        <v>85</v>
      </c>
      <c r="T37" s="13"/>
      <c r="U37" s="13"/>
    </row>
    <row r="38" spans="1:23">
      <c r="A38" s="7" t="s">
        <v>86</v>
      </c>
      <c r="T38" s="13"/>
      <c r="U38" s="13"/>
    </row>
    <row r="39" spans="1:23">
      <c r="A39" s="18" t="s">
        <v>84</v>
      </c>
      <c r="T39" s="13"/>
      <c r="U39" s="13"/>
    </row>
    <row r="40" spans="1:23">
      <c r="A40" s="7" t="s">
        <v>82</v>
      </c>
      <c r="T40" s="13"/>
      <c r="U40" s="13"/>
    </row>
    <row r="41" spans="1:23">
      <c r="A41" s="4" t="s">
        <v>41</v>
      </c>
      <c r="B41" s="14">
        <f t="shared" ref="B41:C41" si="3">MEDIAN(B$3:B$30)</f>
        <v>5</v>
      </c>
      <c r="C41" s="14">
        <f t="shared" si="3"/>
        <v>1.5</v>
      </c>
      <c r="D41" s="15">
        <f>MEDIAN(D3:D7,D9:D12,D14:D15,D17:D27,D29:D30)</f>
        <v>4</v>
      </c>
      <c r="E41" s="15">
        <f>MEDIAN(E3:E7,E9:E12,E14:E15,E17:E27,E29:E30)</f>
        <v>2</v>
      </c>
      <c r="F41" s="14">
        <f>MEDIAN(F20:F30)</f>
        <v>2</v>
      </c>
      <c r="G41" s="14">
        <f>MEDIAN(G20:G30)</f>
        <v>1</v>
      </c>
      <c r="H41" s="15">
        <f>MEDIAN(H3:H20,H21:H24,H27:H28,H30)</f>
        <v>5</v>
      </c>
      <c r="I41" s="15">
        <f>MEDIAN(I3:I24,I27:I28,I30)</f>
        <v>2</v>
      </c>
      <c r="J41" s="14">
        <f>MEDIAN(J4:J30)</f>
        <v>4</v>
      </c>
      <c r="K41" s="14">
        <f>MEDIAN(K4:K30)</f>
        <v>2</v>
      </c>
      <c r="L41" s="15">
        <f t="shared" ref="L41:O41" si="4">MEDIAN(L$3:L$30)</f>
        <v>4</v>
      </c>
      <c r="M41" s="15">
        <f t="shared" si="4"/>
        <v>2</v>
      </c>
      <c r="N41" s="14">
        <f t="shared" si="4"/>
        <v>5</v>
      </c>
      <c r="O41" s="14">
        <f t="shared" si="4"/>
        <v>2</v>
      </c>
      <c r="P41" s="15">
        <f>MEDIAN(P3:P5,P7:P30)</f>
        <v>4</v>
      </c>
      <c r="Q41" s="15">
        <f>MEDIAN(Q3:Q5,Q7:Q30)</f>
        <v>1</v>
      </c>
      <c r="R41" s="14">
        <f>MEDIAN(R4:R15,R17:R27,R28:R29,R30)</f>
        <v>4</v>
      </c>
      <c r="S41" s="14">
        <f>MEDIAN(S4:S15,S17:S27,S28:S29,S30)</f>
        <v>2</v>
      </c>
      <c r="T41" s="15">
        <f>MEDIAN(T20:T22,T24:T29)</f>
        <v>4.5</v>
      </c>
      <c r="U41" s="15">
        <f>MEDIAN(U20:U22,U24:U29)</f>
        <v>1</v>
      </c>
      <c r="V41" s="14">
        <f>MEDIAN(V$3:V$30)</f>
        <v>4</v>
      </c>
      <c r="W41" s="14">
        <f>MEDIAN(W$3:W$30)</f>
        <v>1.5</v>
      </c>
    </row>
    <row r="42" spans="1:23">
      <c r="A42" s="4" t="s">
        <v>40</v>
      </c>
      <c r="B42" s="14">
        <f t="shared" ref="B42:C42" si="5">AVERAGE(B$3:B$30)</f>
        <v>4.384615384615385</v>
      </c>
      <c r="C42" s="14">
        <f t="shared" si="5"/>
        <v>2</v>
      </c>
      <c r="D42" s="15">
        <f>AVERAGE(D3:D7,D9:D12,D14:D15,D17:D27,D29:D30)</f>
        <v>4.1052631578947372</v>
      </c>
      <c r="E42" s="15">
        <f>AVERAGE(E3:E7,E9:E12,E14:E15,E17:E27,E29:E30)</f>
        <v>2.3157894736842106</v>
      </c>
      <c r="F42" s="14">
        <f>AVERAGE(F20:F30)</f>
        <v>2.2999999999999998</v>
      </c>
      <c r="G42" s="14">
        <f>AVERAGE(G20:G30)</f>
        <v>1.3</v>
      </c>
      <c r="H42" s="15">
        <f>AVERAGE(H3:H20,H21:H24,H27:H28,H30)</f>
        <v>4.1500000000000004</v>
      </c>
      <c r="I42" s="15">
        <f>AVERAGE(I3:I24,I27:I28, I30)</f>
        <v>2.0588235294117645</v>
      </c>
      <c r="J42" s="14">
        <f>AVERAGE(J4:J30)</f>
        <v>4.083333333333333</v>
      </c>
      <c r="K42" s="14">
        <f>AVERAGE(K4:K30)</f>
        <v>1.736842105263158</v>
      </c>
      <c r="L42" s="15">
        <f t="shared" ref="L42:O42" si="6">AVERAGE(L$3:L$30)</f>
        <v>4.2173913043478262</v>
      </c>
      <c r="M42" s="15">
        <f t="shared" si="6"/>
        <v>2.0499999999999998</v>
      </c>
      <c r="N42" s="14">
        <f t="shared" si="6"/>
        <v>4.6521739130434785</v>
      </c>
      <c r="O42" s="14">
        <f t="shared" si="6"/>
        <v>2.15</v>
      </c>
      <c r="P42" s="15">
        <f>AVERAGE(P3:P5,P7:P30)</f>
        <v>3.8421052631578947</v>
      </c>
      <c r="Q42" s="15">
        <f>AVERAGE(Q3:Q5,Q7:Q30)</f>
        <v>1.55</v>
      </c>
      <c r="R42" s="14">
        <f>AVERAGE(R4:R15,R17:R27,R28:R29,R30)</f>
        <v>4.125</v>
      </c>
      <c r="S42" s="14">
        <f>AVERAGE(S4:S15,S17:S27,S28:S29,S30)</f>
        <v>2.5</v>
      </c>
      <c r="T42" s="15">
        <f>AVERAGE(T20:T22,T24:T29)</f>
        <v>4.25</v>
      </c>
      <c r="U42" s="15">
        <f>AVERAGE(U20:U22,U24:U29)</f>
        <v>1.625</v>
      </c>
      <c r="V42" s="14">
        <f>AVERAGE(V$3:V$30)</f>
        <v>3.9</v>
      </c>
      <c r="W42" s="14">
        <f>AVERAGE(W$3:W$30)</f>
        <v>1.8</v>
      </c>
    </row>
    <row r="43" spans="1:23">
      <c r="A43" s="4" t="s">
        <v>42</v>
      </c>
      <c r="B43" s="14">
        <f t="shared" ref="B43:C43" si="7">_xlfn.STDEV.S(B$3:B$30)</f>
        <v>0.76794764778830393</v>
      </c>
      <c r="C43" s="14">
        <f t="shared" si="7"/>
        <v>1.2060453783110545</v>
      </c>
      <c r="D43" s="15">
        <f>_xlfn.STDEV.S(D3:D7,D9:D12,D14:D15,D17:D27,D29:D30)</f>
        <v>1.1969747440993463</v>
      </c>
      <c r="E43" s="15">
        <f>_xlfn.STDEV.S(E3:E7,E9:E12,E14:E15,E17:E27,E3:E29)</f>
        <v>1.3547537137174821</v>
      </c>
      <c r="F43" s="14">
        <f>_xlfn.STDEV.S(F20:F30)</f>
        <v>1.4944341180973264</v>
      </c>
      <c r="G43" s="14">
        <f>_xlfn.STDEV.S(G20:G30)</f>
        <v>0.67494855771055307</v>
      </c>
      <c r="H43" s="15">
        <f>_xlfn.STDEV.S(H3:H20,H21:H24,H27:H28,H30)</f>
        <v>1.2258187382102499</v>
      </c>
      <c r="I43" s="15">
        <f>_xlfn.STDEV.S(I3:I24,I27:I28,I30)</f>
        <v>1.1440382552221602</v>
      </c>
      <c r="J43" s="14">
        <f>_xlfn.STDEV.S(J4:J30)</f>
        <v>0.97430763227988715</v>
      </c>
      <c r="K43" s="14">
        <f>_xlfn.STDEV.S(K4:K30)</f>
        <v>0.805681579172283</v>
      </c>
      <c r="L43" s="15">
        <f t="shared" ref="L43:O43" si="8">_xlfn.STDEV.S(L$3:L$30)</f>
        <v>0.79524277248754427</v>
      </c>
      <c r="M43" s="15">
        <f t="shared" si="8"/>
        <v>0.88704120832301703</v>
      </c>
      <c r="N43" s="14">
        <f t="shared" si="8"/>
        <v>0.57276805175107215</v>
      </c>
      <c r="O43" s="14">
        <f t="shared" si="8"/>
        <v>1.1821033884786183</v>
      </c>
      <c r="P43" s="15">
        <f>_xlfn.STDEV.S(P3:P5,P7:P30)</f>
        <v>0.83421006512061391</v>
      </c>
      <c r="Q43" s="15">
        <f>_xlfn.STDEV.S(Q3:Q5,Q7:Q30)</f>
        <v>0.998683343734455</v>
      </c>
      <c r="R43" s="14">
        <f>_xlfn.STDEV.S(R4:R15,R17:R27,R28:R29,R30)</f>
        <v>0.80622577482985502</v>
      </c>
      <c r="S43" s="14">
        <f>_xlfn.STDEV.S(S4:S15,S17:S27,S28:S29,S30)</f>
        <v>0.92354814518279893</v>
      </c>
      <c r="T43" s="15">
        <f>_xlfn.STDEV.S(T20:T22,T24:T29)</f>
        <v>0.88640526042791834</v>
      </c>
      <c r="U43" s="15">
        <f>_xlfn.STDEV.S(U20:U22,U24:U29)</f>
        <v>1.1877349391654208</v>
      </c>
      <c r="V43" s="14">
        <f>_xlfn.STDEV.S(V$3:V$30)</f>
        <v>0.99442892601175348</v>
      </c>
      <c r="W43" s="14">
        <f>_xlfn.STDEV.S(W$3:W$30)</f>
        <v>0.91893658347268148</v>
      </c>
    </row>
    <row r="45" spans="1:23">
      <c r="A45" s="16" t="s">
        <v>2</v>
      </c>
      <c r="B45" s="7" t="s">
        <v>80</v>
      </c>
      <c r="C45" s="7" t="s">
        <v>81</v>
      </c>
    </row>
    <row r="46" spans="1:23">
      <c r="A46" s="7" t="s">
        <v>48</v>
      </c>
      <c r="B46" s="17">
        <v>1</v>
      </c>
      <c r="C46" s="17">
        <v>1</v>
      </c>
    </row>
    <row r="47" spans="1:23">
      <c r="A47" s="7" t="s">
        <v>53</v>
      </c>
      <c r="B47" s="17">
        <f>C32</f>
        <v>1.5</v>
      </c>
      <c r="C47" s="17">
        <f>C41</f>
        <v>1.5</v>
      </c>
    </row>
    <row r="48" spans="1:23">
      <c r="A48" s="7" t="s">
        <v>54</v>
      </c>
      <c r="B48" s="17">
        <f>B32</f>
        <v>5</v>
      </c>
      <c r="C48" s="17">
        <f>B41</f>
        <v>5</v>
      </c>
    </row>
    <row r="49" spans="1:3">
      <c r="A49" s="7" t="s">
        <v>49</v>
      </c>
      <c r="B49" s="17">
        <v>5</v>
      </c>
      <c r="C49" s="17">
        <v>5</v>
      </c>
    </row>
    <row r="50" spans="1:3">
      <c r="A50" s="16" t="s">
        <v>59</v>
      </c>
      <c r="B50" s="17"/>
      <c r="C50" s="17"/>
    </row>
    <row r="51" spans="1:3">
      <c r="A51" s="7" t="s">
        <v>60</v>
      </c>
      <c r="B51" s="17">
        <v>1</v>
      </c>
      <c r="C51" s="17">
        <v>1</v>
      </c>
    </row>
    <row r="52" spans="1:3">
      <c r="A52" s="7" t="s">
        <v>57</v>
      </c>
      <c r="B52" s="17">
        <f>E32</f>
        <v>3</v>
      </c>
      <c r="C52" s="17">
        <f>E41</f>
        <v>2</v>
      </c>
    </row>
    <row r="53" spans="1:3">
      <c r="A53" s="7" t="s">
        <v>58</v>
      </c>
      <c r="B53" s="17">
        <f>D32</f>
        <v>4</v>
      </c>
      <c r="C53" s="17">
        <f>D41</f>
        <v>4</v>
      </c>
    </row>
    <row r="54" spans="1:3">
      <c r="A54" s="7" t="s">
        <v>51</v>
      </c>
      <c r="B54" s="17">
        <v>5</v>
      </c>
      <c r="C54" s="17">
        <v>5</v>
      </c>
    </row>
    <row r="55" spans="1:3">
      <c r="A55" s="16" t="s">
        <v>55</v>
      </c>
      <c r="B55" s="17"/>
      <c r="C55" s="17"/>
    </row>
    <row r="56" spans="1:3">
      <c r="A56" s="7" t="s">
        <v>50</v>
      </c>
      <c r="B56" s="17">
        <v>5</v>
      </c>
      <c r="C56" s="17">
        <v>5</v>
      </c>
    </row>
    <row r="57" spans="1:3">
      <c r="A57" s="7" t="s">
        <v>56</v>
      </c>
      <c r="B57" s="17">
        <f>F32</f>
        <v>3</v>
      </c>
      <c r="C57" s="17">
        <f>F41</f>
        <v>2</v>
      </c>
    </row>
    <row r="58" spans="1:3">
      <c r="A58" s="7" t="s">
        <v>57</v>
      </c>
      <c r="B58" s="17">
        <f>G32</f>
        <v>2</v>
      </c>
      <c r="C58" s="17">
        <f>G41</f>
        <v>1</v>
      </c>
    </row>
    <row r="59" spans="1:3">
      <c r="A59" s="7" t="s">
        <v>58</v>
      </c>
      <c r="B59" s="17">
        <v>1</v>
      </c>
      <c r="C59" s="17">
        <v>1</v>
      </c>
    </row>
    <row r="60" spans="1:3">
      <c r="A60" s="16" t="s">
        <v>61</v>
      </c>
      <c r="B60" s="17"/>
      <c r="C60" s="17"/>
    </row>
    <row r="61" spans="1:3">
      <c r="A61" s="7" t="s">
        <v>62</v>
      </c>
      <c r="B61" s="17">
        <v>5</v>
      </c>
      <c r="C61" s="17">
        <v>5</v>
      </c>
    </row>
    <row r="62" spans="1:3">
      <c r="A62" s="7" t="s">
        <v>44</v>
      </c>
      <c r="B62" s="17">
        <f>H32</f>
        <v>4</v>
      </c>
      <c r="C62" s="17">
        <f>H41</f>
        <v>5</v>
      </c>
    </row>
    <row r="63" spans="1:3">
      <c r="A63" s="7" t="s">
        <v>45</v>
      </c>
      <c r="B63" s="17">
        <f>I32</f>
        <v>2</v>
      </c>
      <c r="C63" s="17">
        <f>I41</f>
        <v>2</v>
      </c>
    </row>
    <row r="64" spans="1:3">
      <c r="A64" s="7" t="s">
        <v>63</v>
      </c>
      <c r="B64" s="17">
        <v>1</v>
      </c>
      <c r="C64" s="17">
        <v>1</v>
      </c>
    </row>
    <row r="65" spans="1:3">
      <c r="A65" s="16" t="s">
        <v>64</v>
      </c>
      <c r="B65" s="17"/>
      <c r="C65" s="17"/>
    </row>
    <row r="66" spans="1:3">
      <c r="A66" s="7" t="s">
        <v>48</v>
      </c>
      <c r="B66" s="17">
        <v>1</v>
      </c>
      <c r="C66" s="17">
        <v>1</v>
      </c>
    </row>
    <row r="67" spans="1:3">
      <c r="A67" s="7" t="s">
        <v>53</v>
      </c>
      <c r="B67" s="17">
        <f>K32</f>
        <v>2</v>
      </c>
      <c r="C67" s="17">
        <f>K41</f>
        <v>2</v>
      </c>
    </row>
    <row r="68" spans="1:3">
      <c r="A68" s="7" t="s">
        <v>54</v>
      </c>
      <c r="B68" s="17">
        <f>J32</f>
        <v>4</v>
      </c>
      <c r="C68" s="17">
        <f>J41</f>
        <v>4</v>
      </c>
    </row>
    <row r="69" spans="1:3">
      <c r="A69" s="7" t="s">
        <v>49</v>
      </c>
      <c r="B69" s="17">
        <v>5</v>
      </c>
      <c r="C69" s="17">
        <v>5</v>
      </c>
    </row>
    <row r="70" spans="1:3">
      <c r="A70" s="16" t="s">
        <v>52</v>
      </c>
      <c r="B70" s="17"/>
      <c r="C70" s="17"/>
    </row>
    <row r="71" spans="1:3">
      <c r="A71" s="7" t="s">
        <v>48</v>
      </c>
      <c r="B71" s="17">
        <v>1</v>
      </c>
      <c r="C71" s="17">
        <v>1</v>
      </c>
    </row>
    <row r="72" spans="1:3">
      <c r="A72" s="7" t="s">
        <v>53</v>
      </c>
      <c r="B72" s="17">
        <f>M32</f>
        <v>2</v>
      </c>
      <c r="C72" s="17">
        <f>M41</f>
        <v>2</v>
      </c>
    </row>
    <row r="73" spans="1:3">
      <c r="A73" s="7" t="s">
        <v>54</v>
      </c>
      <c r="B73" s="17">
        <f>L32</f>
        <v>4</v>
      </c>
      <c r="C73" s="17">
        <f>L41</f>
        <v>4</v>
      </c>
    </row>
    <row r="74" spans="1:3">
      <c r="A74" s="7" t="s">
        <v>49</v>
      </c>
      <c r="B74" s="17">
        <v>5</v>
      </c>
      <c r="C74" s="17">
        <v>5</v>
      </c>
    </row>
    <row r="75" spans="1:3">
      <c r="A75" s="16" t="s">
        <v>0</v>
      </c>
      <c r="B75" s="17"/>
      <c r="C75" s="17"/>
    </row>
    <row r="76" spans="1:3">
      <c r="A76" s="7" t="s">
        <v>48</v>
      </c>
      <c r="B76" s="17">
        <v>1</v>
      </c>
      <c r="C76" s="17">
        <v>1</v>
      </c>
    </row>
    <row r="77" spans="1:3">
      <c r="A77" s="7" t="s">
        <v>53</v>
      </c>
      <c r="B77" s="17">
        <f>O32</f>
        <v>2</v>
      </c>
      <c r="C77" s="17">
        <f>O41</f>
        <v>2</v>
      </c>
    </row>
    <row r="78" spans="1:3">
      <c r="A78" s="7" t="s">
        <v>54</v>
      </c>
      <c r="B78" s="17">
        <f>N32</f>
        <v>5</v>
      </c>
      <c r="C78" s="17">
        <f>N41</f>
        <v>5</v>
      </c>
    </row>
    <row r="79" spans="1:3">
      <c r="A79" s="7" t="s">
        <v>49</v>
      </c>
      <c r="B79" s="17">
        <v>5</v>
      </c>
      <c r="C79" s="17">
        <v>5</v>
      </c>
    </row>
    <row r="80" spans="1:3">
      <c r="A80" s="16" t="s">
        <v>65</v>
      </c>
      <c r="B80" s="17"/>
      <c r="C80" s="17"/>
    </row>
    <row r="81" spans="1:3">
      <c r="A81" s="7" t="s">
        <v>66</v>
      </c>
      <c r="B81" s="17">
        <v>1</v>
      </c>
      <c r="C81" s="17">
        <v>1</v>
      </c>
    </row>
    <row r="82" spans="1:3">
      <c r="A82" s="7" t="s">
        <v>67</v>
      </c>
      <c r="B82" s="17">
        <f>Q32</f>
        <v>1</v>
      </c>
      <c r="C82" s="17">
        <f>Q41</f>
        <v>1</v>
      </c>
    </row>
    <row r="83" spans="1:3">
      <c r="A83" s="7" t="s">
        <v>68</v>
      </c>
      <c r="B83" s="17">
        <f>P32</f>
        <v>4</v>
      </c>
      <c r="C83" s="17">
        <f>P41</f>
        <v>4</v>
      </c>
    </row>
    <row r="84" spans="1:3">
      <c r="A84" s="7" t="s">
        <v>69</v>
      </c>
      <c r="B84" s="17">
        <v>5</v>
      </c>
      <c r="C84" s="17">
        <v>5</v>
      </c>
    </row>
    <row r="85" spans="1:3">
      <c r="A85" s="16" t="s">
        <v>70</v>
      </c>
      <c r="B85" s="17"/>
      <c r="C85" s="17"/>
    </row>
    <row r="86" spans="1:3">
      <c r="A86" s="7" t="s">
        <v>48</v>
      </c>
      <c r="B86" s="17">
        <v>1</v>
      </c>
      <c r="C86" s="17">
        <v>1</v>
      </c>
    </row>
    <row r="87" spans="1:3">
      <c r="A87" s="7" t="s">
        <v>53</v>
      </c>
      <c r="B87" s="17">
        <f>S32</f>
        <v>2.5</v>
      </c>
      <c r="C87" s="17">
        <f>S41</f>
        <v>2</v>
      </c>
    </row>
    <row r="88" spans="1:3">
      <c r="A88" s="7" t="s">
        <v>54</v>
      </c>
      <c r="B88" s="17">
        <f>R32</f>
        <v>4</v>
      </c>
      <c r="C88" s="17">
        <f>R41</f>
        <v>4</v>
      </c>
    </row>
    <row r="89" spans="1:3">
      <c r="A89" s="7" t="s">
        <v>49</v>
      </c>
      <c r="B89" s="17">
        <v>5</v>
      </c>
      <c r="C89" s="17">
        <v>5</v>
      </c>
    </row>
    <row r="90" spans="1:3">
      <c r="A90" s="16" t="s">
        <v>71</v>
      </c>
      <c r="B90" s="17"/>
      <c r="C90" s="17"/>
    </row>
    <row r="91" spans="1:3">
      <c r="A91" s="7" t="s">
        <v>72</v>
      </c>
      <c r="B91" s="17">
        <v>1</v>
      </c>
      <c r="C91" s="17">
        <v>1</v>
      </c>
    </row>
    <row r="92" spans="1:3">
      <c r="A92" s="7" t="s">
        <v>74</v>
      </c>
      <c r="B92" s="17">
        <f>U32</f>
        <v>1</v>
      </c>
      <c r="C92" s="17">
        <f>U41</f>
        <v>1</v>
      </c>
    </row>
    <row r="93" spans="1:3">
      <c r="A93" s="7" t="s">
        <v>73</v>
      </c>
      <c r="B93" s="17">
        <f>T32</f>
        <v>4</v>
      </c>
      <c r="C93" s="17">
        <f>T41</f>
        <v>4.5</v>
      </c>
    </row>
    <row r="94" spans="1:3">
      <c r="A94" s="7" t="s">
        <v>75</v>
      </c>
      <c r="B94" s="17">
        <v>5</v>
      </c>
      <c r="C94" s="17">
        <v>5</v>
      </c>
    </row>
    <row r="95" spans="1:3">
      <c r="A95" s="16" t="s">
        <v>11</v>
      </c>
      <c r="B95" s="17"/>
      <c r="C95" s="17"/>
    </row>
    <row r="96" spans="1:3">
      <c r="A96" s="7" t="s">
        <v>48</v>
      </c>
      <c r="B96" s="17">
        <v>1</v>
      </c>
      <c r="C96" s="17">
        <v>1</v>
      </c>
    </row>
    <row r="97" spans="1:3">
      <c r="A97" s="7" t="s">
        <v>53</v>
      </c>
      <c r="B97" s="17">
        <f>W32</f>
        <v>1.5</v>
      </c>
      <c r="C97" s="17">
        <f>W41</f>
        <v>1.5</v>
      </c>
    </row>
    <row r="98" spans="1:3">
      <c r="A98" s="7" t="s">
        <v>54</v>
      </c>
      <c r="B98" s="17">
        <f>V32</f>
        <v>4</v>
      </c>
      <c r="C98" s="17">
        <f>V41</f>
        <v>4</v>
      </c>
    </row>
    <row r="99" spans="1:3">
      <c r="A99" s="7" t="s">
        <v>49</v>
      </c>
      <c r="B99" s="17">
        <v>5</v>
      </c>
      <c r="C99" s="17">
        <v>5</v>
      </c>
    </row>
  </sheetData>
  <mergeCells count="11">
    <mergeCell ref="N1:O1"/>
    <mergeCell ref="P1:Q1"/>
    <mergeCell ref="R1:S1"/>
    <mergeCell ref="T1:U1"/>
    <mergeCell ref="V1:W1"/>
    <mergeCell ref="L1:M1"/>
    <mergeCell ref="B1:C1"/>
    <mergeCell ref="D1:E1"/>
    <mergeCell ref="F1:G1"/>
    <mergeCell ref="H1:I1"/>
    <mergeCell ref="J1:K1"/>
  </mergeCells>
  <hyperlinks>
    <hyperlink ref="A39" r:id="rId1" xr:uid="{1DC7DFAB-219F-E244-A0C0-15FDC54C6F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Weights</vt:lpstr>
      <vt:lpstr>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Jarrod Goentzel</dc:creator>
  <cp:lastModifiedBy>Jarrod Goentzel</cp:lastModifiedBy>
  <dcterms:created xsi:type="dcterms:W3CDTF">2018-01-21T19:03:58Z</dcterms:created>
  <dcterms:modified xsi:type="dcterms:W3CDTF">2018-06-13T18:11:46Z</dcterms:modified>
</cp:coreProperties>
</file>